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1839-HON\Applications,Worksheets, and Flyers\Commercial PY24\Worksheets\"/>
    </mc:Choice>
  </mc:AlternateContent>
  <xr:revisionPtr revIDLastSave="0" documentId="13_ncr:1_{FF9455E0-D637-4D88-BC21-7FBFE62279D7}" xr6:coauthVersionLast="47" xr6:coauthVersionMax="47" xr10:uidLastSave="{00000000-0000-0000-0000-000000000000}"/>
  <workbookProtection workbookAlgorithmName="SHA-512" workbookHashValue="lWjxP1xjjiF4pIwJ2Ynw+DYqVY0wbg3SIqcdpzbgNTrK8lRkBmhtbtzb+z3MDzbl9IH4IowmkxIbDjhppPwPQQ==" workbookSaltValue="nT8c6vSZpk/0HrV6CeeF2g==" workbookSpinCount="100000" lockStructure="1"/>
  <bookViews>
    <workbookView xWindow="-108" yWindow="-108" windowWidth="23256" windowHeight="12456" xr2:uid="{00000000-000D-0000-FFFF-FFFF00000000}"/>
  </bookViews>
  <sheets>
    <sheet name="Worksheet" sheetId="1" r:id="rId1"/>
    <sheet name="EFLH | CF" sheetId="2" state="hidden" r:id="rId2"/>
  </sheets>
  <definedNames>
    <definedName name="_xlnm.Print_Area" localSheetId="0">Worksheet!$A$1:$N$47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I21" i="1" l="1"/>
  <c r="AJ21" i="1"/>
  <c r="AC21" i="1"/>
  <c r="AD21" i="1"/>
  <c r="AE21" i="1"/>
  <c r="AF21" i="1"/>
  <c r="AG21" i="1"/>
  <c r="W21" i="1"/>
  <c r="X21" i="1"/>
  <c r="Y21" i="1"/>
  <c r="Z21" i="1"/>
  <c r="AA21" i="1"/>
  <c r="O21" i="1"/>
  <c r="P21" i="1" l="1"/>
  <c r="T21" i="1" s="1"/>
  <c r="O23" i="1"/>
  <c r="O24" i="1"/>
  <c r="O25" i="1"/>
  <c r="O26" i="1"/>
  <c r="O27" i="1"/>
  <c r="O22" i="1"/>
  <c r="U21" i="1" l="1"/>
  <c r="S21" i="1"/>
  <c r="R21" i="1"/>
  <c r="L21" i="1" l="1"/>
  <c r="AI23" i="1"/>
  <c r="AI24" i="1"/>
  <c r="AI25" i="1"/>
  <c r="AI26" i="1"/>
  <c r="AI27" i="1"/>
  <c r="AI22" i="1"/>
  <c r="AC23" i="1"/>
  <c r="AC24" i="1"/>
  <c r="AC25" i="1"/>
  <c r="AC26" i="1"/>
  <c r="AC27" i="1"/>
  <c r="AC22" i="1"/>
  <c r="W23" i="1"/>
  <c r="W24" i="1"/>
  <c r="W25" i="1"/>
  <c r="W26" i="1"/>
  <c r="W27" i="1"/>
  <c r="W22" i="1"/>
  <c r="X23" i="1"/>
  <c r="Y23" i="1"/>
  <c r="Z23" i="1"/>
  <c r="AA23" i="1"/>
  <c r="AD23" i="1"/>
  <c r="AE23" i="1"/>
  <c r="AF23" i="1"/>
  <c r="AG23" i="1"/>
  <c r="AJ23" i="1"/>
  <c r="X24" i="1"/>
  <c r="Y24" i="1"/>
  <c r="Z24" i="1"/>
  <c r="AA24" i="1"/>
  <c r="AD24" i="1"/>
  <c r="AE24" i="1"/>
  <c r="AF24" i="1"/>
  <c r="AG24" i="1"/>
  <c r="AJ24" i="1"/>
  <c r="X25" i="1"/>
  <c r="Y25" i="1"/>
  <c r="Z25" i="1"/>
  <c r="AA25" i="1"/>
  <c r="AD25" i="1"/>
  <c r="AE25" i="1"/>
  <c r="AF25" i="1"/>
  <c r="AG25" i="1"/>
  <c r="AJ25" i="1"/>
  <c r="X26" i="1"/>
  <c r="Y26" i="1"/>
  <c r="Z26" i="1"/>
  <c r="AA26" i="1"/>
  <c r="AD26" i="1"/>
  <c r="AE26" i="1"/>
  <c r="AF26" i="1"/>
  <c r="AG26" i="1"/>
  <c r="AJ26" i="1"/>
  <c r="X27" i="1"/>
  <c r="Y27" i="1"/>
  <c r="Z27" i="1"/>
  <c r="AA27" i="1"/>
  <c r="AD27" i="1"/>
  <c r="AE27" i="1"/>
  <c r="AF27" i="1"/>
  <c r="AG27" i="1"/>
  <c r="AJ27" i="1"/>
  <c r="AJ22" i="1"/>
  <c r="AG22" i="1"/>
  <c r="AF22" i="1"/>
  <c r="AE22" i="1"/>
  <c r="AD22" i="1"/>
  <c r="AA22" i="1"/>
  <c r="Z22" i="1"/>
  <c r="Y22" i="1"/>
  <c r="X22" i="1"/>
  <c r="P22" i="1" l="1"/>
  <c r="P23" i="1"/>
  <c r="T23" i="1" s="1"/>
  <c r="P27" i="1"/>
  <c r="P26" i="1"/>
  <c r="P25" i="1"/>
  <c r="S25" i="1" s="1"/>
  <c r="P24" i="1"/>
  <c r="S23" i="1" l="1"/>
  <c r="U23" i="1"/>
  <c r="R23" i="1"/>
  <c r="U22" i="1"/>
  <c r="R22" i="1"/>
  <c r="S22" i="1"/>
  <c r="L22" i="1" s="1"/>
  <c r="T22" i="1"/>
  <c r="U25" i="1"/>
  <c r="L25" i="1" s="1"/>
  <c r="R26" i="1"/>
  <c r="S26" i="1"/>
  <c r="S24" i="1"/>
  <c r="T25" i="1"/>
  <c r="R25" i="1"/>
  <c r="U26" i="1"/>
  <c r="U24" i="1"/>
  <c r="T26" i="1"/>
  <c r="T24" i="1"/>
  <c r="R24" i="1"/>
  <c r="S27" i="1"/>
  <c r="L27" i="1" s="1"/>
  <c r="T27" i="1"/>
  <c r="R27" i="1"/>
  <c r="U27" i="1"/>
  <c r="L23" i="1" l="1"/>
  <c r="L26" i="1"/>
  <c r="L24" i="1"/>
  <c r="M22" i="1"/>
  <c r="M21" i="1"/>
  <c r="M23" i="1"/>
  <c r="M24" i="1"/>
  <c r="M26" i="1"/>
  <c r="M27" i="1"/>
  <c r="M25" i="1" l="1"/>
  <c r="M28" i="1" l="1"/>
</calcChain>
</file>

<file path=xl/sharedStrings.xml><?xml version="1.0" encoding="utf-8"?>
<sst xmlns="http://schemas.openxmlformats.org/spreadsheetml/2006/main" count="94" uniqueCount="82">
  <si>
    <t>Utility Account Holder Name:</t>
  </si>
  <si>
    <t>Project / Building Name:</t>
  </si>
  <si>
    <t>Installation Address:</t>
  </si>
  <si>
    <t>Reciprocating</t>
  </si>
  <si>
    <t>Scroll</t>
  </si>
  <si>
    <t>Rotary Screw</t>
  </si>
  <si>
    <t>Centrifugal</t>
  </si>
  <si>
    <t>Application Number:</t>
  </si>
  <si>
    <t>Industrial</t>
  </si>
  <si>
    <t>Cold Storage</t>
  </si>
  <si>
    <t>Office</t>
  </si>
  <si>
    <t>Education</t>
  </si>
  <si>
    <t>Restaurant</t>
  </si>
  <si>
    <t>Grocery</t>
  </si>
  <si>
    <t>Retail</t>
  </si>
  <si>
    <t>Health</t>
  </si>
  <si>
    <t>Warehouse</t>
  </si>
  <si>
    <t>Manufacturer</t>
  </si>
  <si>
    <t>Model Number</t>
  </si>
  <si>
    <t>Quantity</t>
  </si>
  <si>
    <t>Incentive</t>
  </si>
  <si>
    <t>IPLV</t>
  </si>
  <si>
    <t>Cooling Capacity (tons)</t>
  </si>
  <si>
    <t>Example : SuperFeeze</t>
  </si>
  <si>
    <t>Big Chill 0200</t>
  </si>
  <si>
    <t>Retrofit</t>
  </si>
  <si>
    <t>End-of-Life</t>
  </si>
  <si>
    <t>Failure</t>
  </si>
  <si>
    <t>Reason for Replacement:</t>
  </si>
  <si>
    <t xml:space="preserve">Equipment Incentive </t>
  </si>
  <si>
    <t>Air Cooled</t>
  </si>
  <si>
    <t>FL</t>
  </si>
  <si>
    <t>A</t>
  </si>
  <si>
    <t>B</t>
  </si>
  <si>
    <t>0 &lt; tons &lt; 75</t>
  </si>
  <si>
    <t>75 &lt;= tons &lt; 150</t>
  </si>
  <si>
    <t>150 &lt;= tons &lt; 300</t>
  </si>
  <si>
    <t>300 &lt;= tons &lt;600</t>
  </si>
  <si>
    <t>150 &lt;= tons &lt;300</t>
  </si>
  <si>
    <t>300 &lt;= tons &lt; 400</t>
  </si>
  <si>
    <t>400 &lt;= tons &lt;600</t>
  </si>
  <si>
    <t>0 &lt; tons &lt; 150</t>
  </si>
  <si>
    <t>Air-cooled with condenser</t>
  </si>
  <si>
    <t>Positive Displacement
(Reciprocating, Rotary, Screw, Scroll)</t>
  </si>
  <si>
    <t>Type 1</t>
  </si>
  <si>
    <t>Type 2</t>
  </si>
  <si>
    <t>Type 3</t>
  </si>
  <si>
    <t>∞</t>
  </si>
  <si>
    <t>COLUMN</t>
  </si>
  <si>
    <t>TYPE</t>
  </si>
  <si>
    <t>Standard Incentive:</t>
  </si>
  <si>
    <t>Type 1 Size</t>
  </si>
  <si>
    <t>Type 2 Size</t>
  </si>
  <si>
    <t>Type 3 Size</t>
  </si>
  <si>
    <r>
      <t xml:space="preserve">Path A
</t>
    </r>
    <r>
      <rPr>
        <i/>
        <sz val="10"/>
        <color theme="1"/>
        <rFont val="Calibri"/>
        <family val="2"/>
        <scheme val="minor"/>
      </rPr>
      <t>Units: EER</t>
    </r>
  </si>
  <si>
    <r>
      <t xml:space="preserve">Path B
</t>
    </r>
    <r>
      <rPr>
        <i/>
        <sz val="10"/>
        <color theme="1"/>
        <rFont val="Calibri"/>
        <family val="2"/>
        <scheme val="minor"/>
      </rPr>
      <t>Units: EER</t>
    </r>
  </si>
  <si>
    <r>
      <rPr>
        <sz val="11"/>
        <color theme="1"/>
        <rFont val="Calibri"/>
        <family val="2"/>
      </rPr>
      <t>•</t>
    </r>
    <r>
      <rPr>
        <sz val="9.35"/>
        <color theme="1"/>
        <rFont val="Calibri"/>
        <family val="2"/>
      </rPr>
      <t xml:space="preserve"> </t>
    </r>
    <r>
      <rPr>
        <sz val="11"/>
        <color theme="1"/>
        <rFont val="Calibri"/>
        <family val="2"/>
        <scheme val="minor"/>
      </rPr>
      <t>The cooling capacity, FL, &amp; IPLV values entered must be the AHRI rated values defined by AHRI 550/590 &amp; AHRI 551/591.</t>
    </r>
  </si>
  <si>
    <t>Notes:</t>
  </si>
  <si>
    <t>Total Incentive Requested:</t>
  </si>
  <si>
    <t>&gt;= 150 tons</t>
  </si>
  <si>
    <t>Building Type</t>
  </si>
  <si>
    <t>Misc. Commercial</t>
  </si>
  <si>
    <t>Hotel/Motel</t>
  </si>
  <si>
    <t>CF</t>
  </si>
  <si>
    <t>EFLH</t>
  </si>
  <si>
    <t>Commercial Chiller</t>
  </si>
  <si>
    <t>Qualifying</t>
  </si>
  <si>
    <t>Chiller Type</t>
  </si>
  <si>
    <t>Chiller Types</t>
  </si>
  <si>
    <t>Replacement Type</t>
  </si>
  <si>
    <r>
      <rPr>
        <sz val="9"/>
        <color theme="1"/>
        <rFont val="Calibri"/>
        <family val="2"/>
        <scheme val="minor"/>
      </rPr>
      <t xml:space="preserve">Path B
</t>
    </r>
    <r>
      <rPr>
        <i/>
        <sz val="9"/>
        <color theme="1"/>
        <rFont val="Calibri"/>
        <family val="2"/>
        <scheme val="minor"/>
      </rPr>
      <t>Units: kW/ton</t>
    </r>
  </si>
  <si>
    <r>
      <rPr>
        <sz val="9"/>
        <color theme="1"/>
        <rFont val="Calibri"/>
        <family val="2"/>
        <scheme val="minor"/>
      </rPr>
      <t xml:space="preserve">Path A
</t>
    </r>
    <r>
      <rPr>
        <i/>
        <sz val="9"/>
        <color theme="1"/>
        <rFont val="Calibri"/>
        <family val="2"/>
        <scheme val="minor"/>
      </rPr>
      <t>Units: kW/ton</t>
    </r>
  </si>
  <si>
    <r>
      <t xml:space="preserve">Path A
</t>
    </r>
    <r>
      <rPr>
        <i/>
        <sz val="9.5"/>
        <color theme="1"/>
        <rFont val="Calibri"/>
        <family val="2"/>
        <scheme val="minor"/>
      </rPr>
      <t>Units: kW/ton</t>
    </r>
  </si>
  <si>
    <r>
      <t xml:space="preserve">Path B
</t>
    </r>
    <r>
      <rPr>
        <i/>
        <sz val="9.5"/>
        <color theme="1"/>
        <rFont val="Calibri"/>
        <family val="2"/>
        <scheme val="minor"/>
      </rPr>
      <t>Units: kW/ton</t>
    </r>
  </si>
  <si>
    <t>Varies</t>
  </si>
  <si>
    <t>• water-cooled chillers larger than or equal to 600 tons</t>
  </si>
  <si>
    <t>• air-cooled chillers larger than or equal to 300 tons</t>
  </si>
  <si>
    <t>• any chiller part of a larger, multi-system plant</t>
  </si>
  <si>
    <t xml:space="preserve">• Contact Hawaii Energy for evaluation of: </t>
  </si>
  <si>
    <t>New Construction</t>
  </si>
  <si>
    <t>Facility Type:</t>
  </si>
  <si>
    <r>
      <rPr>
        <b/>
        <sz val="14"/>
        <color theme="1"/>
        <rFont val="Calibri"/>
        <family val="2"/>
        <scheme val="minor"/>
      </rPr>
      <t>Chiller Incentive Worksheet</t>
    </r>
    <r>
      <rPr>
        <sz val="11"/>
        <color theme="1"/>
        <rFont val="Calibri"/>
        <family val="2"/>
        <scheme val="minor"/>
      </rPr>
      <t xml:space="preserve">
</t>
    </r>
    <r>
      <rPr>
        <sz val="12"/>
        <color theme="1"/>
        <rFont val="Calibri"/>
        <family val="2"/>
        <scheme val="minor"/>
      </rPr>
      <t xml:space="preserve">Effective </t>
    </r>
    <r>
      <rPr>
        <sz val="12"/>
        <color rgb="FFFF0000"/>
        <rFont val="Calibri"/>
        <family val="2"/>
        <scheme val="minor"/>
      </rPr>
      <t>July 1, 2024</t>
    </r>
    <r>
      <rPr>
        <sz val="12"/>
        <color theme="1"/>
        <rFont val="Calibri"/>
        <family val="2"/>
        <scheme val="minor"/>
      </rPr>
      <t xml:space="preserve"> to </t>
    </r>
    <r>
      <rPr>
        <sz val="12"/>
        <color rgb="FFFF0000"/>
        <rFont val="Calibri"/>
        <family val="2"/>
        <scheme val="minor"/>
      </rPr>
      <t>June 30, 2025</t>
    </r>
    <r>
      <rPr>
        <sz val="12"/>
        <color theme="1"/>
        <rFont val="Calibri"/>
        <family val="2"/>
        <scheme val="minor"/>
      </rPr>
      <t>.</t>
    </r>
    <r>
      <rPr>
        <sz val="11"/>
        <color theme="1"/>
        <rFont val="Calibri"/>
        <family val="2"/>
        <scheme val="minor"/>
      </rPr>
      <t xml:space="preserve"> </t>
    </r>
    <r>
      <rPr>
        <sz val="6"/>
        <color theme="1"/>
        <rFont val="Calibri"/>
        <family val="2"/>
        <scheme val="minor"/>
      </rPr>
      <t>(WKS_C_HVAC_Chiller_PY24_2AZ</t>
    </r>
    <r>
      <rPr>
        <sz val="11"/>
        <color theme="1"/>
        <rFont val="Calibri"/>
        <family val="2"/>
        <scheme val="minor"/>
      </rPr>
      <t xml:space="preserve">
</t>
    </r>
    <r>
      <rPr>
        <sz val="10"/>
        <color theme="1"/>
        <rFont val="Calibri"/>
        <family val="2"/>
        <scheme val="minor"/>
      </rPr>
      <t>Hawai‘i Energy's mission is to empower island families and businesses to make smart energy choices that reduce energy consumption, save money and pursue a 100% clean energy future.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</si>
</sst>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00"/>
    <numFmt numFmtId="166" formatCode="&quot;$&quot;0\ &quot;per ton&quot;"/>
    <numFmt numFmtId="167" formatCode="&quot;&lt;=&quot;\ 0.000\ &quot;FL&quot;"/>
    <numFmt numFmtId="168" formatCode="&quot;&lt;=&quot;\ 0.000\ &quot;IPLV&quot;"/>
    <numFmt numFmtId="169" formatCode="_(* #,##0_);_(* \(#,##0\);_(* &quot;-&quot;??_);_(@_)"/>
    <numFmt numFmtId="170" formatCode="&quot;&gt;=&quot;\ 0.0\ &quot;FL&quot;"/>
    <numFmt numFmtId="171" formatCode="&quot;&gt;=&quot;\ 0.0\ &quot;IPLV&quot;"/>
    <numFmt numFmtId="174" formatCode="0.000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9.35"/>
      <color theme="1"/>
      <name val="Calibri"/>
      <family val="2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9.5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00BCE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21" applyNumberFormat="0" applyAlignment="0" applyProtection="0"/>
    <xf numFmtId="0" fontId="5" fillId="28" borderId="22" applyNumberFormat="0" applyAlignment="0" applyProtection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23" applyNumberFormat="0" applyFill="0" applyAlignment="0" applyProtection="0"/>
    <xf numFmtId="0" fontId="9" fillId="0" borderId="24" applyNumberFormat="0" applyFill="0" applyAlignment="0" applyProtection="0"/>
    <xf numFmtId="0" fontId="10" fillId="0" borderId="25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21" applyNumberFormat="0" applyAlignment="0" applyProtection="0"/>
    <xf numFmtId="0" fontId="12" fillId="0" borderId="26" applyNumberFormat="0" applyFill="0" applyAlignment="0" applyProtection="0"/>
    <xf numFmtId="0" fontId="13" fillId="31" borderId="0" applyNumberFormat="0" applyBorder="0" applyAlignment="0" applyProtection="0"/>
    <xf numFmtId="0" fontId="1" fillId="32" borderId="27" applyNumberFormat="0" applyFont="0" applyAlignment="0" applyProtection="0"/>
    <xf numFmtId="0" fontId="14" fillId="27" borderId="28" applyNumberFormat="0" applyAlignment="0" applyProtection="0"/>
    <xf numFmtId="0" fontId="15" fillId="0" borderId="0" applyNumberFormat="0" applyFill="0" applyBorder="0" applyAlignment="0" applyProtection="0"/>
    <xf numFmtId="0" fontId="16" fillId="0" borderId="29" applyNumberFormat="0" applyFill="0" applyAlignment="0" applyProtection="0"/>
    <xf numFmtId="0" fontId="17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164">
    <xf numFmtId="0" fontId="0" fillId="0" borderId="0" xfId="0"/>
    <xf numFmtId="0" fontId="0" fillId="0" borderId="0" xfId="0" applyProtection="1"/>
    <xf numFmtId="0" fontId="0" fillId="0" borderId="0" xfId="0" applyBorder="1" applyProtection="1"/>
    <xf numFmtId="0" fontId="0" fillId="0" borderId="0" xfId="0" applyBorder="1" applyAlignment="1" applyProtection="1">
      <alignment horizontal="center"/>
    </xf>
    <xf numFmtId="0" fontId="0" fillId="0" borderId="0" xfId="0" applyAlignment="1" applyProtection="1">
      <alignment horizontal="center"/>
    </xf>
    <xf numFmtId="6" fontId="0" fillId="0" borderId="0" xfId="0" applyNumberFormat="1" applyProtection="1"/>
    <xf numFmtId="0" fontId="18" fillId="0" borderId="0" xfId="0" applyFont="1" applyProtection="1"/>
    <xf numFmtId="0" fontId="19" fillId="0" borderId="0" xfId="0" applyFont="1" applyAlignment="1" applyProtection="1">
      <alignment horizontal="center" vertical="top"/>
    </xf>
    <xf numFmtId="0" fontId="0" fillId="0" borderId="0" xfId="0" applyFill="1" applyBorder="1" applyAlignment="1" applyProtection="1">
      <alignment horizontal="center"/>
    </xf>
    <xf numFmtId="164" fontId="16" fillId="0" borderId="0" xfId="28" applyNumberFormat="1" applyFont="1" applyFill="1" applyBorder="1" applyAlignment="1" applyProtection="1">
      <alignment horizontal="center"/>
    </xf>
    <xf numFmtId="164" fontId="16" fillId="0" borderId="0" xfId="28" applyNumberFormat="1" applyFont="1" applyBorder="1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165" fontId="0" fillId="0" borderId="0" xfId="0" applyNumberFormat="1" applyBorder="1" applyAlignment="1" applyProtection="1">
      <alignment horizontal="center" vertical="center"/>
    </xf>
    <xf numFmtId="0" fontId="21" fillId="0" borderId="0" xfId="0" applyFont="1" applyAlignment="1" applyProtection="1">
      <alignment vertical="top" wrapText="1"/>
    </xf>
    <xf numFmtId="0" fontId="0" fillId="0" borderId="0" xfId="0" applyAlignment="1" applyProtection="1">
      <alignment vertical="center"/>
    </xf>
    <xf numFmtId="0" fontId="0" fillId="0" borderId="0" xfId="0" applyAlignment="1" applyProtection="1"/>
    <xf numFmtId="0" fontId="0" fillId="0" borderId="0" xfId="0" applyFill="1" applyBorder="1" applyAlignment="1" applyProtection="1">
      <alignment horizontal="center" vertical="center"/>
    </xf>
    <xf numFmtId="165" fontId="0" fillId="0" borderId="0" xfId="0" applyNumberFormat="1" applyAlignment="1" applyProtection="1">
      <alignment horizontal="center" vertical="center"/>
    </xf>
    <xf numFmtId="0" fontId="0" fillId="0" borderId="3" xfId="0" applyBorder="1" applyAlignment="1" applyProtection="1">
      <alignment horizontal="center" vertical="center"/>
    </xf>
    <xf numFmtId="0" fontId="0" fillId="0" borderId="1" xfId="0" applyBorder="1" applyAlignment="1" applyProtection="1">
      <alignment vertical="center"/>
    </xf>
    <xf numFmtId="0" fontId="0" fillId="0" borderId="33" xfId="0" applyBorder="1" applyAlignment="1" applyProtection="1">
      <alignment horizontal="center" vertical="center"/>
    </xf>
    <xf numFmtId="0" fontId="0" fillId="0" borderId="34" xfId="0" applyBorder="1" applyAlignment="1" applyProtection="1">
      <alignment horizontal="center" vertical="center"/>
    </xf>
    <xf numFmtId="0" fontId="0" fillId="0" borderId="35" xfId="0" applyBorder="1" applyAlignment="1" applyProtection="1">
      <alignment horizontal="center" vertical="center"/>
    </xf>
    <xf numFmtId="0" fontId="0" fillId="0" borderId="36" xfId="0" applyBorder="1" applyAlignment="1" applyProtection="1">
      <alignment horizontal="center" vertical="center"/>
    </xf>
    <xf numFmtId="0" fontId="22" fillId="0" borderId="37" xfId="0" applyFont="1" applyBorder="1" applyAlignment="1" applyProtection="1">
      <alignment horizontal="center" vertical="center"/>
    </xf>
    <xf numFmtId="0" fontId="0" fillId="0" borderId="38" xfId="0" applyBorder="1" applyAlignment="1" applyProtection="1">
      <alignment vertical="center"/>
    </xf>
    <xf numFmtId="0" fontId="0" fillId="0" borderId="39" xfId="0" applyBorder="1" applyAlignment="1" applyProtection="1">
      <alignment vertical="center"/>
    </xf>
    <xf numFmtId="0" fontId="0" fillId="0" borderId="40" xfId="0" applyBorder="1" applyAlignment="1" applyProtection="1">
      <alignment vertical="center"/>
    </xf>
    <xf numFmtId="0" fontId="0" fillId="0" borderId="41" xfId="0" applyBorder="1" applyAlignment="1" applyProtection="1">
      <alignment vertical="center"/>
    </xf>
    <xf numFmtId="0" fontId="0" fillId="0" borderId="42" xfId="0" applyBorder="1" applyAlignment="1" applyProtection="1">
      <alignment vertical="center"/>
    </xf>
    <xf numFmtId="0" fontId="22" fillId="0" borderId="33" xfId="0" applyFont="1" applyBorder="1" applyAlignment="1" applyProtection="1">
      <alignment horizontal="center" vertical="center"/>
    </xf>
    <xf numFmtId="0" fontId="22" fillId="0" borderId="35" xfId="0" applyFont="1" applyBorder="1" applyAlignment="1" applyProtection="1">
      <alignment horizontal="center" vertical="center"/>
    </xf>
    <xf numFmtId="0" fontId="22" fillId="0" borderId="36" xfId="0" applyFont="1" applyBorder="1" applyAlignment="1" applyProtection="1">
      <alignment horizontal="center" vertical="center"/>
    </xf>
    <xf numFmtId="0" fontId="0" fillId="0" borderId="38" xfId="0" applyFill="1" applyBorder="1" applyAlignment="1" applyProtection="1">
      <alignment horizontal="center" vertical="center"/>
    </xf>
    <xf numFmtId="0" fontId="0" fillId="0" borderId="39" xfId="0" applyFill="1" applyBorder="1" applyAlignment="1" applyProtection="1">
      <alignment horizontal="center" vertical="center"/>
    </xf>
    <xf numFmtId="0" fontId="0" fillId="0" borderId="38" xfId="0" applyBorder="1" applyAlignment="1" applyProtection="1">
      <alignment horizontal="center" vertical="center"/>
    </xf>
    <xf numFmtId="0" fontId="0" fillId="0" borderId="39" xfId="0" applyBorder="1" applyAlignment="1" applyProtection="1">
      <alignment horizontal="center" vertical="center"/>
    </xf>
    <xf numFmtId="0" fontId="16" fillId="0" borderId="0" xfId="0" applyFont="1" applyBorder="1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167" fontId="0" fillId="0" borderId="45" xfId="0" applyNumberFormat="1" applyBorder="1" applyAlignment="1" applyProtection="1">
      <alignment horizontal="left" vertical="center"/>
    </xf>
    <xf numFmtId="167" fontId="0" fillId="0" borderId="44" xfId="0" applyNumberFormat="1" applyBorder="1" applyAlignment="1" applyProtection="1">
      <alignment horizontal="left" vertical="center"/>
    </xf>
    <xf numFmtId="168" fontId="0" fillId="0" borderId="41" xfId="0" applyNumberFormat="1" applyBorder="1" applyAlignment="1" applyProtection="1">
      <alignment horizontal="left" vertical="center"/>
    </xf>
    <xf numFmtId="168" fontId="0" fillId="0" borderId="42" xfId="0" applyNumberFormat="1" applyBorder="1" applyAlignment="1" applyProtection="1">
      <alignment horizontal="left" vertical="center"/>
    </xf>
    <xf numFmtId="0" fontId="0" fillId="0" borderId="0" xfId="0" applyBorder="1" applyAlignment="1" applyProtection="1">
      <alignment horizontal="center" vertical="top" wrapText="1"/>
    </xf>
    <xf numFmtId="49" fontId="0" fillId="0" borderId="0" xfId="0" applyNumberFormat="1" applyBorder="1" applyAlignment="1" applyProtection="1">
      <alignment horizontal="left" vertical="center"/>
    </xf>
    <xf numFmtId="168" fontId="0" fillId="0" borderId="0" xfId="0" applyNumberFormat="1" applyBorder="1" applyAlignment="1" applyProtection="1">
      <alignment horizontal="left" vertical="center"/>
    </xf>
    <xf numFmtId="0" fontId="16" fillId="0" borderId="46" xfId="0" applyFont="1" applyBorder="1" applyAlignment="1" applyProtection="1">
      <alignment horizontal="center" vertical="center"/>
    </xf>
    <xf numFmtId="0" fontId="16" fillId="0" borderId="47" xfId="0" applyFont="1" applyBorder="1" applyAlignment="1" applyProtection="1">
      <alignment horizontal="center" vertical="center"/>
    </xf>
    <xf numFmtId="0" fontId="16" fillId="0" borderId="48" xfId="0" applyFont="1" applyBorder="1" applyAlignment="1" applyProtection="1">
      <alignment horizontal="center" vertical="center"/>
    </xf>
    <xf numFmtId="0" fontId="16" fillId="0" borderId="47" xfId="0" applyFont="1" applyFill="1" applyBorder="1" applyAlignment="1" applyProtection="1">
      <alignment horizontal="center" vertical="center"/>
    </xf>
    <xf numFmtId="0" fontId="16" fillId="0" borderId="48" xfId="0" applyFont="1" applyFill="1" applyBorder="1" applyAlignment="1" applyProtection="1">
      <alignment horizontal="center" vertical="center"/>
    </xf>
    <xf numFmtId="166" fontId="23" fillId="0" borderId="49" xfId="0" applyNumberFormat="1" applyFont="1" applyBorder="1" applyAlignment="1" applyProtection="1">
      <alignment horizontal="center"/>
    </xf>
    <xf numFmtId="0" fontId="0" fillId="0" borderId="0" xfId="0" applyFill="1" applyBorder="1" applyProtection="1"/>
    <xf numFmtId="0" fontId="20" fillId="0" borderId="0" xfId="0" applyFont="1" applyProtection="1"/>
    <xf numFmtId="0" fontId="0" fillId="0" borderId="0" xfId="0" applyAlignment="1" applyProtection="1">
      <alignment horizontal="left" indent="2"/>
    </xf>
    <xf numFmtId="0" fontId="0" fillId="36" borderId="1" xfId="0" applyFont="1" applyFill="1" applyBorder="1" applyAlignment="1" applyProtection="1">
      <alignment horizontal="center" vertical="center"/>
      <protection locked="0"/>
    </xf>
    <xf numFmtId="0" fontId="16" fillId="0" borderId="1" xfId="0" applyFont="1" applyBorder="1"/>
    <xf numFmtId="0" fontId="0" fillId="0" borderId="1" xfId="0" applyBorder="1"/>
    <xf numFmtId="0" fontId="0" fillId="0" borderId="40" xfId="0" applyBorder="1" applyAlignment="1" applyProtection="1">
      <alignment horizontal="center" vertical="center"/>
    </xf>
    <xf numFmtId="0" fontId="5" fillId="35" borderId="44" xfId="0" applyFont="1" applyFill="1" applyBorder="1" applyAlignment="1" applyProtection="1">
      <alignment horizontal="center" vertical="center"/>
    </xf>
    <xf numFmtId="0" fontId="0" fillId="0" borderId="42" xfId="0" applyBorder="1" applyAlignment="1" applyProtection="1">
      <alignment horizontal="center" vertical="center"/>
    </xf>
    <xf numFmtId="0" fontId="26" fillId="0" borderId="0" xfId="0" applyFont="1" applyProtection="1"/>
    <xf numFmtId="0" fontId="27" fillId="0" borderId="0" xfId="0" applyFont="1" applyProtection="1"/>
    <xf numFmtId="166" fontId="1" fillId="0" borderId="3" xfId="28" applyNumberFormat="1" applyFont="1" applyFill="1" applyBorder="1" applyAlignment="1" applyProtection="1">
      <alignment horizontal="center"/>
    </xf>
    <xf numFmtId="165" fontId="0" fillId="0" borderId="38" xfId="0" applyNumberFormat="1" applyBorder="1" applyAlignment="1" applyProtection="1">
      <alignment horizontal="right" vertical="center"/>
    </xf>
    <xf numFmtId="165" fontId="0" fillId="0" borderId="39" xfId="0" applyNumberFormat="1" applyBorder="1" applyAlignment="1" applyProtection="1">
      <alignment horizontal="right" vertical="center"/>
    </xf>
    <xf numFmtId="166" fontId="1" fillId="34" borderId="3" xfId="28" applyNumberFormat="1" applyFont="1" applyFill="1" applyBorder="1" applyAlignment="1" applyProtection="1">
      <alignment horizontal="center"/>
    </xf>
    <xf numFmtId="0" fontId="16" fillId="0" borderId="0" xfId="0" applyFont="1" applyFill="1" applyBorder="1" applyAlignment="1" applyProtection="1">
      <alignment horizontal="center" vertical="center"/>
    </xf>
    <xf numFmtId="164" fontId="0" fillId="0" borderId="0" xfId="0" applyNumberFormat="1" applyFill="1" applyBorder="1" applyAlignment="1" applyProtection="1">
      <alignment horizontal="center"/>
    </xf>
    <xf numFmtId="164" fontId="16" fillId="0" borderId="0" xfId="0" applyNumberFormat="1" applyFont="1" applyFill="1" applyBorder="1" applyAlignment="1" applyProtection="1">
      <alignment horizontal="center"/>
    </xf>
    <xf numFmtId="0" fontId="0" fillId="0" borderId="59" xfId="0" applyBorder="1" applyAlignment="1" applyProtection="1">
      <alignment horizontal="center" vertical="center"/>
    </xf>
    <xf numFmtId="0" fontId="0" fillId="0" borderId="0" xfId="0" applyBorder="1" applyAlignment="1" applyProtection="1">
      <alignment horizontal="left" vertical="center" wrapText="1"/>
    </xf>
    <xf numFmtId="0" fontId="5" fillId="35" borderId="43" xfId="0" applyFont="1" applyFill="1" applyBorder="1" applyAlignment="1" applyProtection="1">
      <alignment horizontal="center" vertical="center"/>
    </xf>
    <xf numFmtId="0" fontId="25" fillId="36" borderId="1" xfId="0" applyFont="1" applyFill="1" applyBorder="1" applyAlignment="1" applyProtection="1">
      <alignment horizontal="center" vertical="center"/>
      <protection locked="0"/>
    </xf>
    <xf numFmtId="0" fontId="18" fillId="34" borderId="1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right"/>
    </xf>
    <xf numFmtId="0" fontId="0" fillId="0" borderId="0" xfId="0" applyFill="1" applyBorder="1" applyAlignment="1" applyProtection="1">
      <alignment horizontal="left"/>
    </xf>
    <xf numFmtId="0" fontId="19" fillId="0" borderId="0" xfId="0" applyFont="1" applyFill="1" applyBorder="1" applyAlignment="1" applyProtection="1">
      <alignment horizontal="center"/>
    </xf>
    <xf numFmtId="0" fontId="25" fillId="34" borderId="1" xfId="0" applyFont="1" applyFill="1" applyBorder="1" applyAlignment="1" applyProtection="1">
      <alignment horizontal="center" vertical="center"/>
    </xf>
    <xf numFmtId="44" fontId="0" fillId="34" borderId="39" xfId="0" applyNumberFormat="1" applyFill="1" applyBorder="1" applyAlignment="1" applyProtection="1">
      <alignment horizontal="center"/>
    </xf>
    <xf numFmtId="44" fontId="0" fillId="0" borderId="39" xfId="0" applyNumberFormat="1" applyFill="1" applyBorder="1" applyAlignment="1" applyProtection="1">
      <alignment horizontal="center"/>
    </xf>
    <xf numFmtId="44" fontId="16" fillId="39" borderId="42" xfId="0" applyNumberFormat="1" applyFont="1" applyFill="1" applyBorder="1" applyAlignment="1" applyProtection="1">
      <alignment horizontal="center"/>
    </xf>
    <xf numFmtId="169" fontId="0" fillId="0" borderId="1" xfId="43" applyNumberFormat="1" applyFont="1" applyBorder="1"/>
    <xf numFmtId="43" fontId="0" fillId="0" borderId="1" xfId="43" applyFont="1" applyBorder="1"/>
    <xf numFmtId="0" fontId="16" fillId="0" borderId="1" xfId="0" applyFont="1" applyBorder="1" applyAlignment="1">
      <alignment horizontal="center"/>
    </xf>
    <xf numFmtId="170" fontId="0" fillId="0" borderId="44" xfId="0" applyNumberFormat="1" applyBorder="1" applyAlignment="1" applyProtection="1">
      <alignment horizontal="left" vertical="center"/>
    </xf>
    <xf numFmtId="171" fontId="0" fillId="0" borderId="42" xfId="0" applyNumberFormat="1" applyBorder="1" applyAlignment="1" applyProtection="1">
      <alignment horizontal="left" vertical="center"/>
    </xf>
    <xf numFmtId="167" fontId="0" fillId="0" borderId="43" xfId="0" applyNumberFormat="1" applyBorder="1" applyAlignment="1" applyProtection="1">
      <alignment horizontal="left" vertical="center"/>
    </xf>
    <xf numFmtId="168" fontId="0" fillId="0" borderId="40" xfId="0" applyNumberFormat="1" applyBorder="1" applyAlignment="1" applyProtection="1">
      <alignment horizontal="left" vertical="center"/>
    </xf>
    <xf numFmtId="170" fontId="0" fillId="0" borderId="43" xfId="0" applyNumberFormat="1" applyBorder="1" applyAlignment="1" applyProtection="1">
      <alignment horizontal="left" vertical="center"/>
    </xf>
    <xf numFmtId="171" fontId="0" fillId="0" borderId="40" xfId="0" applyNumberFormat="1" applyBorder="1" applyAlignment="1" applyProtection="1">
      <alignment horizontal="left" vertical="center"/>
    </xf>
    <xf numFmtId="0" fontId="0" fillId="0" borderId="8" xfId="0" applyBorder="1" applyAlignment="1" applyProtection="1">
      <alignment horizontal="left" vertical="center" wrapText="1"/>
    </xf>
    <xf numFmtId="0" fontId="0" fillId="0" borderId="9" xfId="0" applyBorder="1" applyAlignment="1" applyProtection="1">
      <alignment horizontal="left" vertical="center" wrapText="1"/>
    </xf>
    <xf numFmtId="0" fontId="0" fillId="0" borderId="10" xfId="0" applyBorder="1" applyAlignment="1" applyProtection="1">
      <alignment horizontal="left" vertical="center" wrapText="1"/>
    </xf>
    <xf numFmtId="0" fontId="0" fillId="0" borderId="11" xfId="0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left" vertical="center" wrapText="1"/>
    </xf>
    <xf numFmtId="0" fontId="0" fillId="0" borderId="12" xfId="0" applyBorder="1" applyAlignment="1" applyProtection="1">
      <alignment horizontal="left" vertical="center" wrapText="1"/>
    </xf>
    <xf numFmtId="0" fontId="0" fillId="0" borderId="13" xfId="0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left" vertical="center" wrapText="1"/>
    </xf>
    <xf numFmtId="0" fontId="0" fillId="0" borderId="15" xfId="0" applyBorder="1" applyAlignment="1" applyProtection="1">
      <alignment horizontal="left" vertical="center" wrapText="1"/>
    </xf>
    <xf numFmtId="0" fontId="0" fillId="33" borderId="8" xfId="0" applyFill="1" applyBorder="1" applyAlignment="1" applyProtection="1">
      <alignment horizontal="center"/>
    </xf>
    <xf numFmtId="0" fontId="0" fillId="33" borderId="9" xfId="0" applyFill="1" applyBorder="1" applyAlignment="1" applyProtection="1">
      <alignment horizontal="center"/>
    </xf>
    <xf numFmtId="0" fontId="0" fillId="33" borderId="10" xfId="0" applyFill="1" applyBorder="1" applyAlignment="1" applyProtection="1">
      <alignment horizontal="center"/>
    </xf>
    <xf numFmtId="0" fontId="0" fillId="33" borderId="11" xfId="0" applyFill="1" applyBorder="1" applyAlignment="1" applyProtection="1">
      <alignment horizontal="center"/>
    </xf>
    <xf numFmtId="0" fontId="0" fillId="33" borderId="0" xfId="0" applyFill="1" applyBorder="1" applyAlignment="1" applyProtection="1">
      <alignment horizontal="center"/>
    </xf>
    <xf numFmtId="0" fontId="0" fillId="33" borderId="12" xfId="0" applyFill="1" applyBorder="1" applyAlignment="1" applyProtection="1">
      <alignment horizontal="center"/>
    </xf>
    <xf numFmtId="0" fontId="0" fillId="33" borderId="13" xfId="0" applyFill="1" applyBorder="1" applyAlignment="1" applyProtection="1">
      <alignment horizontal="center"/>
    </xf>
    <xf numFmtId="0" fontId="0" fillId="33" borderId="14" xfId="0" applyFill="1" applyBorder="1" applyAlignment="1" applyProtection="1">
      <alignment horizontal="center"/>
    </xf>
    <xf numFmtId="0" fontId="0" fillId="33" borderId="15" xfId="0" applyFill="1" applyBorder="1" applyAlignment="1" applyProtection="1">
      <alignment horizontal="center"/>
    </xf>
    <xf numFmtId="164" fontId="5" fillId="37" borderId="56" xfId="28" applyNumberFormat="1" applyFont="1" applyFill="1" applyBorder="1" applyAlignment="1" applyProtection="1">
      <alignment horizontal="right"/>
    </xf>
    <xf numFmtId="164" fontId="5" fillId="37" borderId="57" xfId="28" applyNumberFormat="1" applyFont="1" applyFill="1" applyBorder="1" applyAlignment="1" applyProtection="1">
      <alignment horizontal="right"/>
    </xf>
    <xf numFmtId="164" fontId="5" fillId="37" borderId="58" xfId="28" applyNumberFormat="1" applyFont="1" applyFill="1" applyBorder="1" applyAlignment="1" applyProtection="1">
      <alignment horizontal="right"/>
    </xf>
    <xf numFmtId="0" fontId="5" fillId="35" borderId="30" xfId="0" applyFont="1" applyFill="1" applyBorder="1" applyAlignment="1" applyProtection="1">
      <alignment horizontal="center" vertical="center"/>
    </xf>
    <xf numFmtId="0" fontId="5" fillId="35" borderId="31" xfId="0" applyFont="1" applyFill="1" applyBorder="1" applyAlignment="1" applyProtection="1">
      <alignment horizontal="center" vertical="center"/>
    </xf>
    <xf numFmtId="0" fontId="5" fillId="35" borderId="32" xfId="0" applyFont="1" applyFill="1" applyBorder="1" applyAlignment="1" applyProtection="1">
      <alignment horizontal="center" vertical="center"/>
    </xf>
    <xf numFmtId="0" fontId="25" fillId="36" borderId="1" xfId="0" applyFont="1" applyFill="1" applyBorder="1" applyAlignment="1" applyProtection="1">
      <alignment horizontal="center" vertical="center"/>
      <protection locked="0"/>
    </xf>
    <xf numFmtId="0" fontId="18" fillId="34" borderId="1" xfId="0" applyFont="1" applyFill="1" applyBorder="1" applyAlignment="1" applyProtection="1">
      <alignment horizontal="center" vertical="center" wrapText="1"/>
    </xf>
    <xf numFmtId="0" fontId="18" fillId="34" borderId="1" xfId="0" applyFont="1" applyFill="1" applyBorder="1" applyAlignment="1" applyProtection="1">
      <alignment horizontal="center" vertical="center"/>
    </xf>
    <xf numFmtId="0" fontId="0" fillId="0" borderId="0" xfId="0" applyBorder="1" applyAlignment="1" applyProtection="1">
      <alignment horizontal="right"/>
    </xf>
    <xf numFmtId="0" fontId="0" fillId="36" borderId="2" xfId="0" applyFill="1" applyBorder="1" applyAlignment="1" applyProtection="1">
      <alignment horizontal="left"/>
      <protection locked="0"/>
    </xf>
    <xf numFmtId="0" fontId="0" fillId="36" borderId="5" xfId="0" applyFill="1" applyBorder="1" applyAlignment="1" applyProtection="1">
      <alignment horizontal="center"/>
      <protection locked="0"/>
    </xf>
    <xf numFmtId="0" fontId="16" fillId="0" borderId="34" xfId="0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25" fillId="36" borderId="55" xfId="0" applyFont="1" applyFill="1" applyBorder="1" applyAlignment="1" applyProtection="1">
      <alignment horizontal="center"/>
      <protection locked="0"/>
    </xf>
    <xf numFmtId="0" fontId="25" fillId="36" borderId="4" xfId="0" applyFont="1" applyFill="1" applyBorder="1" applyAlignment="1" applyProtection="1">
      <alignment horizontal="center"/>
      <protection locked="0"/>
    </xf>
    <xf numFmtId="0" fontId="16" fillId="0" borderId="44" xfId="0" applyFont="1" applyFill="1" applyBorder="1" applyAlignment="1" applyProtection="1">
      <alignment horizontal="center" vertical="center"/>
    </xf>
    <xf numFmtId="0" fontId="16" fillId="0" borderId="39" xfId="0" applyFont="1" applyFill="1" applyBorder="1" applyAlignment="1" applyProtection="1">
      <alignment horizontal="center" vertical="center"/>
    </xf>
    <xf numFmtId="0" fontId="16" fillId="0" borderId="8" xfId="0" applyFont="1" applyFill="1" applyBorder="1" applyAlignment="1" applyProtection="1">
      <alignment horizontal="center" vertical="center"/>
    </xf>
    <xf numFmtId="0" fontId="16" fillId="0" borderId="52" xfId="0" applyFont="1" applyFill="1" applyBorder="1" applyAlignment="1" applyProtection="1">
      <alignment horizontal="center" vertical="center"/>
    </xf>
    <xf numFmtId="0" fontId="16" fillId="0" borderId="11" xfId="0" applyFont="1" applyFill="1" applyBorder="1" applyAlignment="1" applyProtection="1">
      <alignment horizontal="center" vertical="center"/>
    </xf>
    <xf numFmtId="0" fontId="16" fillId="0" borderId="18" xfId="0" applyFont="1" applyFill="1" applyBorder="1" applyAlignment="1" applyProtection="1">
      <alignment horizontal="center" vertical="center"/>
    </xf>
    <xf numFmtId="0" fontId="0" fillId="0" borderId="50" xfId="0" applyBorder="1" applyAlignment="1" applyProtection="1">
      <alignment horizontal="center" vertical="center"/>
    </xf>
    <xf numFmtId="0" fontId="0" fillId="0" borderId="51" xfId="0" applyBorder="1" applyAlignment="1" applyProtection="1">
      <alignment horizontal="center" vertical="center"/>
    </xf>
    <xf numFmtId="0" fontId="30" fillId="0" borderId="11" xfId="0" applyFont="1" applyBorder="1" applyAlignment="1" applyProtection="1">
      <alignment horizontal="center" vertical="center" wrapText="1"/>
    </xf>
    <xf numFmtId="0" fontId="30" fillId="0" borderId="13" xfId="0" applyFont="1" applyBorder="1" applyAlignment="1" applyProtection="1">
      <alignment horizontal="center" vertical="center" wrapText="1"/>
    </xf>
    <xf numFmtId="49" fontId="33" fillId="0" borderId="50" xfId="0" applyNumberFormat="1" applyFont="1" applyBorder="1" applyAlignment="1" applyProtection="1">
      <alignment horizontal="left" vertical="center" wrapText="1"/>
    </xf>
    <xf numFmtId="49" fontId="0" fillId="0" borderId="56" xfId="0" applyNumberFormat="1" applyBorder="1" applyAlignment="1" applyProtection="1">
      <alignment horizontal="left" vertical="center"/>
    </xf>
    <xf numFmtId="49" fontId="33" fillId="0" borderId="8" xfId="0" applyNumberFormat="1" applyFont="1" applyBorder="1" applyAlignment="1" applyProtection="1">
      <alignment horizontal="left" vertical="center" wrapText="1"/>
    </xf>
    <xf numFmtId="49" fontId="0" fillId="0" borderId="13" xfId="0" applyNumberFormat="1" applyBorder="1" applyAlignment="1" applyProtection="1">
      <alignment horizontal="left" vertical="center"/>
    </xf>
    <xf numFmtId="49" fontId="0" fillId="0" borderId="8" xfId="0" applyNumberFormat="1" applyBorder="1" applyAlignment="1" applyProtection="1">
      <alignment horizontal="left" vertical="center" wrapText="1"/>
    </xf>
    <xf numFmtId="0" fontId="25" fillId="36" borderId="20" xfId="0" applyFont="1" applyFill="1" applyBorder="1" applyAlignment="1" applyProtection="1">
      <alignment horizontal="center" vertical="center"/>
      <protection locked="0"/>
    </xf>
    <xf numFmtId="0" fontId="25" fillId="36" borderId="3" xfId="0" applyFont="1" applyFill="1" applyBorder="1" applyAlignment="1" applyProtection="1">
      <alignment horizontal="center" vertical="center"/>
      <protection locked="0"/>
    </xf>
    <xf numFmtId="0" fontId="25" fillId="36" borderId="6" xfId="0" applyFont="1" applyFill="1" applyBorder="1" applyAlignment="1" applyProtection="1">
      <alignment horizontal="center" vertical="center"/>
      <protection locked="0"/>
    </xf>
    <xf numFmtId="0" fontId="25" fillId="36" borderId="4" xfId="0" applyFont="1" applyFill="1" applyBorder="1" applyAlignment="1" applyProtection="1">
      <alignment horizontal="center" vertical="center"/>
      <protection locked="0"/>
    </xf>
    <xf numFmtId="0" fontId="25" fillId="36" borderId="7" xfId="0" applyFont="1" applyFill="1" applyBorder="1" applyAlignment="1" applyProtection="1">
      <alignment horizontal="center" vertical="center"/>
      <protection locked="0"/>
    </xf>
    <xf numFmtId="0" fontId="18" fillId="34" borderId="54" xfId="0" applyFont="1" applyFill="1" applyBorder="1" applyAlignment="1" applyProtection="1">
      <alignment horizontal="center" vertical="center"/>
    </xf>
    <xf numFmtId="0" fontId="18" fillId="34" borderId="16" xfId="0" applyFont="1" applyFill="1" applyBorder="1" applyAlignment="1" applyProtection="1">
      <alignment horizontal="center" vertical="center"/>
    </xf>
    <xf numFmtId="0" fontId="16" fillId="0" borderId="20" xfId="0" applyFont="1" applyFill="1" applyBorder="1" applyAlignment="1" applyProtection="1">
      <alignment horizontal="center" vertical="center"/>
    </xf>
    <xf numFmtId="0" fontId="16" fillId="0" borderId="53" xfId="0" applyFont="1" applyFill="1" applyBorder="1" applyAlignment="1" applyProtection="1">
      <alignment horizontal="center" vertical="center" wrapText="1"/>
    </xf>
    <xf numFmtId="0" fontId="16" fillId="0" borderId="52" xfId="0" applyFont="1" applyFill="1" applyBorder="1" applyAlignment="1" applyProtection="1">
      <alignment horizontal="center" vertical="center" wrapText="1"/>
    </xf>
    <xf numFmtId="0" fontId="16" fillId="0" borderId="17" xfId="0" applyFont="1" applyFill="1" applyBorder="1" applyAlignment="1" applyProtection="1">
      <alignment horizontal="center" vertical="center" wrapText="1"/>
    </xf>
    <xf numFmtId="0" fontId="16" fillId="0" borderId="18" xfId="0" applyFont="1" applyFill="1" applyBorder="1" applyAlignment="1" applyProtection="1">
      <alignment horizontal="center" vertical="center" wrapText="1"/>
    </xf>
    <xf numFmtId="0" fontId="16" fillId="0" borderId="53" xfId="0" applyFont="1" applyFill="1" applyBorder="1" applyAlignment="1" applyProtection="1">
      <alignment horizontal="center" vertical="center"/>
    </xf>
    <xf numFmtId="0" fontId="16" fillId="0" borderId="17" xfId="0" applyFont="1" applyFill="1" applyBorder="1" applyAlignment="1" applyProtection="1">
      <alignment horizontal="center" vertical="center"/>
    </xf>
    <xf numFmtId="0" fontId="16" fillId="0" borderId="34" xfId="0" applyFont="1" applyFill="1" applyBorder="1" applyAlignment="1" applyProtection="1">
      <alignment horizontal="center" vertical="center"/>
    </xf>
    <xf numFmtId="0" fontId="16" fillId="0" borderId="19" xfId="0" applyFont="1" applyFill="1" applyBorder="1" applyAlignment="1" applyProtection="1">
      <alignment horizontal="center" vertical="center"/>
    </xf>
    <xf numFmtId="0" fontId="16" fillId="0" borderId="3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right"/>
    </xf>
    <xf numFmtId="0" fontId="0" fillId="36" borderId="2" xfId="0" applyFill="1" applyBorder="1" applyAlignment="1" applyProtection="1">
      <alignment horizontal="center"/>
      <protection locked="0"/>
    </xf>
    <xf numFmtId="0" fontId="19" fillId="0" borderId="0" xfId="0" applyFont="1" applyFill="1" applyBorder="1" applyAlignment="1" applyProtection="1">
      <alignment horizontal="center"/>
    </xf>
    <xf numFmtId="0" fontId="0" fillId="36" borderId="5" xfId="0" applyFill="1" applyBorder="1" applyAlignment="1" applyProtection="1">
      <alignment horizontal="left"/>
      <protection locked="0"/>
    </xf>
    <xf numFmtId="0" fontId="2" fillId="38" borderId="1" xfId="0" applyFont="1" applyFill="1" applyBorder="1" applyAlignment="1">
      <alignment horizontal="center"/>
    </xf>
    <xf numFmtId="174" fontId="18" fillId="34" borderId="1" xfId="0" applyNumberFormat="1" applyFont="1" applyFill="1" applyBorder="1" applyAlignment="1" applyProtection="1">
      <alignment horizontal="right" vertical="center"/>
    </xf>
    <xf numFmtId="174" fontId="25" fillId="36" borderId="1" xfId="0" applyNumberFormat="1" applyFont="1" applyFill="1" applyBorder="1" applyAlignment="1" applyProtection="1">
      <alignment horizontal="right" vertical="center"/>
      <protection locked="0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3" builtinId="3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 2" xfId="40" xr:uid="{00000000-0005-0000-0000-000029000000}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74315</xdr:colOff>
      <xdr:row>0</xdr:row>
      <xdr:rowOff>121898</xdr:rowOff>
    </xdr:from>
    <xdr:to>
      <xdr:col>3</xdr:col>
      <xdr:colOff>765319</xdr:colOff>
      <xdr:row>3</xdr:row>
      <xdr:rowOff>97615</xdr:rowOff>
    </xdr:to>
    <xdr:pic>
      <xdr:nvPicPr>
        <xdr:cNvPr id="1207" name="Picture 3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41955" y="121898"/>
          <a:ext cx="3106544" cy="6615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V47"/>
  <sheetViews>
    <sheetView showGridLines="0" tabSelected="1" zoomScaleNormal="100" workbookViewId="0">
      <selection activeCell="D6" sqref="D6:F6"/>
    </sheetView>
  </sheetViews>
  <sheetFormatPr defaultColWidth="8.88671875" defaultRowHeight="14.4" x14ac:dyDescent="0.3"/>
  <cols>
    <col min="1" max="1" width="2.44140625" style="1" customWidth="1"/>
    <col min="2" max="2" width="8.5546875" style="1" customWidth="1"/>
    <col min="3" max="3" width="26.6640625" style="1" bestFit="1" customWidth="1"/>
    <col min="4" max="4" width="12.44140625" style="1" bestFit="1" customWidth="1"/>
    <col min="5" max="5" width="14.44140625" style="1" bestFit="1" customWidth="1"/>
    <col min="6" max="6" width="15.109375" style="1" bestFit="1" customWidth="1"/>
    <col min="7" max="7" width="15.5546875" style="1" bestFit="1" customWidth="1"/>
    <col min="8" max="8" width="15.109375" style="1" bestFit="1" customWidth="1"/>
    <col min="9" max="9" width="13.88671875" style="4" bestFit="1" customWidth="1"/>
    <col min="10" max="11" width="7.21875" style="1" bestFit="1" customWidth="1"/>
    <col min="12" max="12" width="15.33203125" style="1" customWidth="1"/>
    <col min="13" max="13" width="14.6640625" style="1" customWidth="1"/>
    <col min="14" max="14" width="2.6640625" style="1" customWidth="1"/>
    <col min="15" max="15" width="5.33203125" style="1" hidden="1" customWidth="1"/>
    <col min="16" max="16" width="9.6640625" style="1" hidden="1" customWidth="1"/>
    <col min="17" max="17" width="2.6640625" style="1" hidden="1" customWidth="1"/>
    <col min="18" max="21" width="6.6640625" style="1" hidden="1" customWidth="1"/>
    <col min="22" max="22" width="2.6640625" style="1" hidden="1" customWidth="1"/>
    <col min="23" max="27" width="5.88671875" style="1" hidden="1" customWidth="1"/>
    <col min="28" max="28" width="2.6640625" style="1" hidden="1" customWidth="1"/>
    <col min="29" max="33" width="5.88671875" style="1" hidden="1" customWidth="1"/>
    <col min="34" max="34" width="2.6640625" style="1" hidden="1" customWidth="1"/>
    <col min="35" max="36" width="5.88671875" style="1" hidden="1" customWidth="1"/>
    <col min="37" max="37" width="2.6640625" style="1" customWidth="1"/>
    <col min="38" max="48" width="4.6640625" style="1" customWidth="1"/>
    <col min="49" max="16384" width="8.88671875" style="1"/>
  </cols>
  <sheetData>
    <row r="1" spans="2:20" ht="18" customHeight="1" x14ac:dyDescent="0.3">
      <c r="B1" s="100"/>
      <c r="C1" s="101"/>
      <c r="D1" s="102"/>
      <c r="E1" s="91" t="s">
        <v>81</v>
      </c>
      <c r="F1" s="92"/>
      <c r="G1" s="92"/>
      <c r="H1" s="92"/>
      <c r="I1" s="92"/>
      <c r="J1" s="92"/>
      <c r="K1" s="92"/>
      <c r="L1" s="92"/>
      <c r="M1" s="93"/>
      <c r="N1" s="71"/>
      <c r="P1" s="62" t="s">
        <v>68</v>
      </c>
    </row>
    <row r="2" spans="2:20" ht="18" customHeight="1" x14ac:dyDescent="0.3">
      <c r="B2" s="103"/>
      <c r="C2" s="104"/>
      <c r="D2" s="105"/>
      <c r="E2" s="94"/>
      <c r="F2" s="95"/>
      <c r="G2" s="95"/>
      <c r="H2" s="95"/>
      <c r="I2" s="95"/>
      <c r="J2" s="95"/>
      <c r="K2" s="95"/>
      <c r="L2" s="95"/>
      <c r="M2" s="96"/>
      <c r="N2" s="71"/>
      <c r="P2" s="1" t="s">
        <v>3</v>
      </c>
    </row>
    <row r="3" spans="2:20" ht="18" customHeight="1" x14ac:dyDescent="0.3">
      <c r="B3" s="103"/>
      <c r="C3" s="104"/>
      <c r="D3" s="105"/>
      <c r="E3" s="94"/>
      <c r="F3" s="95"/>
      <c r="G3" s="95"/>
      <c r="H3" s="95"/>
      <c r="I3" s="95"/>
      <c r="J3" s="95"/>
      <c r="K3" s="95"/>
      <c r="L3" s="95"/>
      <c r="M3" s="96"/>
      <c r="N3" s="71"/>
      <c r="P3" s="1" t="s">
        <v>5</v>
      </c>
    </row>
    <row r="4" spans="2:20" ht="18" customHeight="1" thickBot="1" x14ac:dyDescent="0.35">
      <c r="B4" s="106"/>
      <c r="C4" s="107"/>
      <c r="D4" s="108"/>
      <c r="E4" s="97"/>
      <c r="F4" s="98"/>
      <c r="G4" s="98"/>
      <c r="H4" s="98"/>
      <c r="I4" s="98"/>
      <c r="J4" s="98"/>
      <c r="K4" s="98"/>
      <c r="L4" s="98"/>
      <c r="M4" s="99"/>
      <c r="N4" s="71"/>
      <c r="P4" s="1" t="s">
        <v>4</v>
      </c>
    </row>
    <row r="5" spans="2:20" s="52" customFormat="1" x14ac:dyDescent="0.3">
      <c r="I5" s="8"/>
      <c r="P5" s="1" t="s">
        <v>6</v>
      </c>
      <c r="R5" s="1"/>
    </row>
    <row r="6" spans="2:20" ht="20.25" customHeight="1" x14ac:dyDescent="0.3">
      <c r="B6" s="157" t="s">
        <v>0</v>
      </c>
      <c r="C6" s="157"/>
      <c r="D6" s="119"/>
      <c r="E6" s="119"/>
      <c r="F6" s="119"/>
      <c r="G6" s="118" t="s">
        <v>7</v>
      </c>
      <c r="H6" s="118"/>
      <c r="I6" s="119"/>
      <c r="J6" s="119"/>
      <c r="K6" s="119"/>
      <c r="L6" s="119"/>
      <c r="M6" s="119"/>
      <c r="N6" s="76"/>
      <c r="P6" s="1" t="s">
        <v>30</v>
      </c>
    </row>
    <row r="7" spans="2:20" ht="20.25" customHeight="1" x14ac:dyDescent="0.3">
      <c r="B7" s="157" t="s">
        <v>1</v>
      </c>
      <c r="C7" s="157"/>
      <c r="D7" s="160"/>
      <c r="E7" s="160"/>
      <c r="F7" s="160"/>
      <c r="G7" s="157" t="s">
        <v>2</v>
      </c>
      <c r="H7" s="157"/>
      <c r="I7" s="160"/>
      <c r="J7" s="160"/>
      <c r="K7" s="160"/>
      <c r="L7" s="160"/>
      <c r="M7" s="160"/>
      <c r="N7" s="76"/>
    </row>
    <row r="8" spans="2:20" ht="20.25" customHeight="1" x14ac:dyDescent="0.3">
      <c r="B8" s="157" t="s">
        <v>28</v>
      </c>
      <c r="C8" s="157"/>
      <c r="D8" s="120"/>
      <c r="E8" s="120"/>
      <c r="G8" s="157" t="s">
        <v>80</v>
      </c>
      <c r="H8" s="157"/>
      <c r="I8" s="158"/>
      <c r="J8" s="158"/>
      <c r="K8" s="158"/>
      <c r="P8" s="62" t="s">
        <v>69</v>
      </c>
    </row>
    <row r="9" spans="2:20" ht="15" thickBot="1" x14ac:dyDescent="0.35">
      <c r="G9" s="6"/>
      <c r="L9" s="159"/>
      <c r="M9" s="159"/>
      <c r="N9" s="77"/>
      <c r="P9" s="1" t="s">
        <v>26</v>
      </c>
    </row>
    <row r="10" spans="2:20" ht="18.600000000000001" thickBot="1" x14ac:dyDescent="0.4">
      <c r="C10" s="75"/>
      <c r="D10" s="5"/>
      <c r="G10" s="118" t="s">
        <v>50</v>
      </c>
      <c r="H10" s="118"/>
      <c r="I10" s="51">
        <v>45</v>
      </c>
      <c r="J10" s="2"/>
      <c r="K10" s="2"/>
      <c r="M10" s="7"/>
      <c r="N10" s="7"/>
      <c r="P10" s="1" t="s">
        <v>27</v>
      </c>
    </row>
    <row r="11" spans="2:20" x14ac:dyDescent="0.3">
      <c r="G11" s="3"/>
      <c r="H11" s="2"/>
      <c r="I11" s="3"/>
      <c r="J11" s="2"/>
      <c r="K11" s="2"/>
      <c r="P11" s="1" t="s">
        <v>79</v>
      </c>
      <c r="T11" s="61"/>
    </row>
    <row r="12" spans="2:20" x14ac:dyDescent="0.3">
      <c r="B12" s="53" t="s">
        <v>57</v>
      </c>
      <c r="P12" s="1" t="s">
        <v>25</v>
      </c>
    </row>
    <row r="13" spans="2:20" x14ac:dyDescent="0.3">
      <c r="B13" s="54" t="s">
        <v>56</v>
      </c>
    </row>
    <row r="14" spans="2:20" x14ac:dyDescent="0.3">
      <c r="B14" s="54" t="s">
        <v>78</v>
      </c>
    </row>
    <row r="15" spans="2:20" x14ac:dyDescent="0.3">
      <c r="B15" s="54"/>
      <c r="C15" s="1" t="s">
        <v>75</v>
      </c>
    </row>
    <row r="16" spans="2:20" x14ac:dyDescent="0.3">
      <c r="B16" s="54"/>
      <c r="C16" s="1" t="s">
        <v>76</v>
      </c>
    </row>
    <row r="17" spans="1:48" ht="15" thickBot="1" x14ac:dyDescent="0.35">
      <c r="B17" s="54"/>
      <c r="C17" s="1" t="s">
        <v>77</v>
      </c>
    </row>
    <row r="18" spans="1:48" ht="15" thickBot="1" x14ac:dyDescent="0.35">
      <c r="B18" s="54"/>
      <c r="R18" s="112" t="s">
        <v>66</v>
      </c>
      <c r="S18" s="113"/>
      <c r="T18" s="113"/>
      <c r="U18" s="114"/>
      <c r="W18" s="112" t="s">
        <v>51</v>
      </c>
      <c r="X18" s="113"/>
      <c r="Y18" s="113"/>
      <c r="Z18" s="113"/>
      <c r="AA18" s="114"/>
      <c r="AC18" s="112" t="s">
        <v>52</v>
      </c>
      <c r="AD18" s="113"/>
      <c r="AE18" s="113"/>
      <c r="AF18" s="113"/>
      <c r="AG18" s="114"/>
      <c r="AI18" s="112" t="s">
        <v>53</v>
      </c>
      <c r="AJ18" s="114"/>
    </row>
    <row r="19" spans="1:48" ht="15.75" customHeight="1" thickBot="1" x14ac:dyDescent="0.35">
      <c r="B19" s="127" t="s">
        <v>17</v>
      </c>
      <c r="C19" s="128"/>
      <c r="D19" s="152" t="s">
        <v>18</v>
      </c>
      <c r="E19" s="128"/>
      <c r="F19" s="154" t="s">
        <v>67</v>
      </c>
      <c r="G19" s="154" t="s">
        <v>19</v>
      </c>
      <c r="H19" s="148" t="s">
        <v>22</v>
      </c>
      <c r="I19" s="149"/>
      <c r="J19" s="128" t="s">
        <v>31</v>
      </c>
      <c r="K19" s="128" t="s">
        <v>21</v>
      </c>
      <c r="L19" s="121" t="s">
        <v>29</v>
      </c>
      <c r="M19" s="125" t="s">
        <v>20</v>
      </c>
      <c r="N19" s="67"/>
      <c r="Q19" s="11"/>
      <c r="R19" s="131" t="s">
        <v>32</v>
      </c>
      <c r="S19" s="132"/>
      <c r="T19" s="131" t="s">
        <v>33</v>
      </c>
      <c r="U19" s="132"/>
      <c r="V19" s="11"/>
      <c r="W19" s="20">
        <v>0</v>
      </c>
      <c r="X19" s="21">
        <v>75</v>
      </c>
      <c r="Y19" s="21">
        <v>150</v>
      </c>
      <c r="Z19" s="21">
        <v>300</v>
      </c>
      <c r="AA19" s="22">
        <v>600</v>
      </c>
      <c r="AB19" s="11"/>
      <c r="AC19" s="20">
        <v>0</v>
      </c>
      <c r="AD19" s="21">
        <v>150</v>
      </c>
      <c r="AE19" s="21">
        <v>300</v>
      </c>
      <c r="AF19" s="21">
        <v>400</v>
      </c>
      <c r="AG19" s="22">
        <v>600</v>
      </c>
      <c r="AH19" s="11"/>
      <c r="AI19" s="30">
        <v>0</v>
      </c>
      <c r="AJ19" s="31">
        <v>150</v>
      </c>
      <c r="AK19" s="11"/>
    </row>
    <row r="20" spans="1:48" x14ac:dyDescent="0.3">
      <c r="B20" s="129"/>
      <c r="C20" s="130"/>
      <c r="D20" s="153"/>
      <c r="E20" s="130"/>
      <c r="F20" s="156"/>
      <c r="G20" s="155"/>
      <c r="H20" s="150"/>
      <c r="I20" s="151"/>
      <c r="J20" s="147"/>
      <c r="K20" s="147"/>
      <c r="L20" s="122"/>
      <c r="M20" s="126"/>
      <c r="N20" s="67"/>
      <c r="O20" s="72" t="s">
        <v>49</v>
      </c>
      <c r="P20" s="59" t="s">
        <v>48</v>
      </c>
      <c r="Q20" s="11"/>
      <c r="R20" s="35" t="s">
        <v>31</v>
      </c>
      <c r="S20" s="36" t="s">
        <v>21</v>
      </c>
      <c r="T20" s="33" t="s">
        <v>31</v>
      </c>
      <c r="U20" s="34" t="s">
        <v>21</v>
      </c>
      <c r="V20" s="11"/>
      <c r="W20" s="23">
        <v>75</v>
      </c>
      <c r="X20" s="18">
        <v>150</v>
      </c>
      <c r="Y20" s="18">
        <v>300</v>
      </c>
      <c r="Z20" s="18">
        <v>600</v>
      </c>
      <c r="AA20" s="24" t="s">
        <v>47</v>
      </c>
      <c r="AB20" s="11"/>
      <c r="AC20" s="23">
        <v>150</v>
      </c>
      <c r="AD20" s="18">
        <v>300</v>
      </c>
      <c r="AE20" s="18">
        <v>400</v>
      </c>
      <c r="AF20" s="18">
        <v>600</v>
      </c>
      <c r="AG20" s="24" t="s">
        <v>47</v>
      </c>
      <c r="AH20" s="11"/>
      <c r="AI20" s="32">
        <v>150</v>
      </c>
      <c r="AJ20" s="24" t="s">
        <v>47</v>
      </c>
      <c r="AK20" s="11"/>
    </row>
    <row r="21" spans="1:48" x14ac:dyDescent="0.3">
      <c r="B21" s="145" t="s">
        <v>23</v>
      </c>
      <c r="C21" s="146"/>
      <c r="D21" s="117" t="s">
        <v>24</v>
      </c>
      <c r="E21" s="117"/>
      <c r="F21" s="78" t="s">
        <v>5</v>
      </c>
      <c r="G21" s="74">
        <v>1</v>
      </c>
      <c r="H21" s="116">
        <v>200</v>
      </c>
      <c r="I21" s="116"/>
      <c r="J21" s="162">
        <v>0.59309999999999996</v>
      </c>
      <c r="K21" s="162">
        <v>0.48420000000000002</v>
      </c>
      <c r="L21" s="66">
        <f>IFERROR(IF(OR(AND($H21&gt;=300,F21="Air Cooled"),$H21&gt;=600),"Custom Program",IF($O21=3, IF(OR(K21&gt;=S21, K21&gt;=U21), $I$10, "DNQ"), IF(OR(AND(J21&gt;0, K21&gt;0, K21&lt;=S21), AND(J21&gt;0, K21&gt;0, K21&lt;=U21)), $I$10, "DNQ"))), "DNQ")</f>
        <v>45</v>
      </c>
      <c r="M21" s="79">
        <f t="shared" ref="M21" si="0">IFERROR(G21*H21*L21,0)</f>
        <v>9000</v>
      </c>
      <c r="N21" s="68"/>
      <c r="O21" s="35">
        <f t="shared" ref="O21:O27" si="1">IF(OR($F21=$P$2, $F21=$P$3, $F21=$P$4), 1, IF($F21=$P$5, 2, IF($F21=$P$6, 3, "")))</f>
        <v>1</v>
      </c>
      <c r="P21" s="36">
        <f t="shared" ref="P21:P27" si="2">IF($O21=1, MATCH(TRUE,W21:AA21,0), IF($O21=2, MATCH(TRUE,AC21:AG21,0), MATCH(TRUE,AI21:AJ21,0)))</f>
        <v>3</v>
      </c>
      <c r="Q21" s="11"/>
      <c r="R21" s="64">
        <f t="shared" ref="R21:R27" si="3">IF($O21=1, INDEX($E$31:$H$34,1,P21), IF($O21=2, INDEX($E$37:$H$40,1,P21), IF($O21=3, INDEX($E$43:$F$46,1,P21),"")))</f>
        <v>0.59400000000000008</v>
      </c>
      <c r="S21" s="65">
        <f t="shared" ref="S21:S27" si="4">IF($O21=1, INDEX($E$31:$H$34,2,P21), IF($O21=2, INDEX($E$37:$H$40,2,P21), IF($O21=3, INDEX($E$43:$F$46,2,P21),"")))</f>
        <v>0.48600000000000004</v>
      </c>
      <c r="T21" s="64">
        <f t="shared" ref="T21:T27" si="5">IF($O21=1, INDEX($E$31:$H$34,3,P21), IF($O21=2, INDEX($E$37:$H$40,3,P21), IF($O21=3, INDEX($E$43:$F$46,3,P21),"")))</f>
        <v>0.6120000000000001</v>
      </c>
      <c r="U21" s="65">
        <f t="shared" ref="U21:U27" si="6">IF($O21=1, INDEX($E$31:$H$34,4,P21), IF($O21=2, INDEX($E$37:$H$40,4,P21), IF($O21=3, INDEX($E$43:$F$46,4,P21),"")))</f>
        <v>0.39600000000000002</v>
      </c>
      <c r="V21" s="16"/>
      <c r="W21" s="25" t="b">
        <f t="shared" ref="W21:W27" si="7">AND(H21&gt;$W$19,H21&lt;$W$20)</f>
        <v>0</v>
      </c>
      <c r="X21" s="19" t="b">
        <f t="shared" ref="X21:X27" si="8">AND(H21&gt;=$X$19,H21&lt;$X$20)</f>
        <v>0</v>
      </c>
      <c r="Y21" s="19" t="b">
        <f t="shared" ref="Y21:Y27" si="9">AND(H21&gt;=$Y$19,H21&lt;$Y$20)</f>
        <v>1</v>
      </c>
      <c r="Z21" s="19" t="b">
        <f t="shared" ref="Z21:Z27" si="10">AND(H21&gt;=$Z$19,H21&lt;$Z$20)</f>
        <v>0</v>
      </c>
      <c r="AA21" s="26" t="b">
        <f t="shared" ref="AA21:AA27" si="11">H21&gt;=$AA$19</f>
        <v>0</v>
      </c>
      <c r="AC21" s="25" t="b">
        <f t="shared" ref="AC21:AC27" si="12">AND(H21&gt;$AC$19,H21&lt;$AC$20)</f>
        <v>0</v>
      </c>
      <c r="AD21" s="19" t="b">
        <f t="shared" ref="AD21:AD27" si="13">AND(H21&gt;=$AD$19,H21&lt;$AD$20)</f>
        <v>1</v>
      </c>
      <c r="AE21" s="19" t="b">
        <f t="shared" ref="AE21:AE27" si="14">AND(H21&gt;=$AE$19,H21&lt;$AE$20)</f>
        <v>0</v>
      </c>
      <c r="AF21" s="19" t="b">
        <f t="shared" ref="AF21:AF27" si="15">AND(H21&gt;=$AF$19,H21&lt;$AF$20)</f>
        <v>0</v>
      </c>
      <c r="AG21" s="26" t="b">
        <f t="shared" ref="AG21:AG27" si="16">H21&gt;=$AG$19</f>
        <v>0</v>
      </c>
      <c r="AI21" s="25" t="b">
        <f t="shared" ref="AI21:AI27" si="17">AND(H21&gt;$AI$19,H21&lt;$AI$20)</f>
        <v>0</v>
      </c>
      <c r="AJ21" s="26" t="b">
        <f t="shared" ref="AJ21:AJ27" si="18">H21&gt;=$AJ$19</f>
        <v>1</v>
      </c>
    </row>
    <row r="22" spans="1:48" x14ac:dyDescent="0.3">
      <c r="B22" s="123"/>
      <c r="C22" s="124"/>
      <c r="D22" s="115"/>
      <c r="E22" s="115"/>
      <c r="F22" s="73"/>
      <c r="G22" s="73"/>
      <c r="H22" s="115"/>
      <c r="I22" s="115"/>
      <c r="J22" s="163"/>
      <c r="K22" s="163"/>
      <c r="L22" s="63" t="str">
        <f>IFERROR(IF(OR(AND($H22&gt;=300,F22="Air Cooled"),$H22&gt;=600),"Custom Program",IF($O22=3, IF(OR(K22&gt;=S22, K22&gt;=U22), $I$10, "DNQ"), IF(OR(AND(J22&gt;0, K22&gt;0, K22&lt;=S22), AND(J22&gt;0, K22&gt;0, K22&lt;=U22)), $I$10, "DNQ"))), "DNQ")</f>
        <v>DNQ</v>
      </c>
      <c r="M22" s="80" t="str">
        <f>IFERROR(IF(OR(ISBLANK(F22), ISBLANK(G22), ISBLANK(H22), ISBLANK(J22), ISBLANK(K22)), "Incomplete", G22*H22*L22), 0)</f>
        <v>Incomplete</v>
      </c>
      <c r="N22" s="68"/>
      <c r="O22" s="35" t="str">
        <f t="shared" si="1"/>
        <v/>
      </c>
      <c r="P22" s="36" t="e">
        <f t="shared" si="2"/>
        <v>#N/A</v>
      </c>
      <c r="Q22" s="11"/>
      <c r="R22" s="64" t="str">
        <f t="shared" si="3"/>
        <v/>
      </c>
      <c r="S22" s="65" t="str">
        <f t="shared" si="4"/>
        <v/>
      </c>
      <c r="T22" s="64" t="str">
        <f t="shared" si="5"/>
        <v/>
      </c>
      <c r="U22" s="65" t="str">
        <f t="shared" si="6"/>
        <v/>
      </c>
      <c r="V22" s="17"/>
      <c r="W22" s="25" t="b">
        <f t="shared" si="7"/>
        <v>0</v>
      </c>
      <c r="X22" s="19" t="b">
        <f t="shared" si="8"/>
        <v>0</v>
      </c>
      <c r="Y22" s="19" t="b">
        <f t="shared" si="9"/>
        <v>0</v>
      </c>
      <c r="Z22" s="19" t="b">
        <f t="shared" si="10"/>
        <v>0</v>
      </c>
      <c r="AA22" s="26" t="b">
        <f t="shared" si="11"/>
        <v>0</v>
      </c>
      <c r="AB22" s="14"/>
      <c r="AC22" s="25" t="b">
        <f t="shared" si="12"/>
        <v>0</v>
      </c>
      <c r="AD22" s="19" t="b">
        <f t="shared" si="13"/>
        <v>0</v>
      </c>
      <c r="AE22" s="19" t="b">
        <f t="shared" si="14"/>
        <v>0</v>
      </c>
      <c r="AF22" s="19" t="b">
        <f t="shared" si="15"/>
        <v>0</v>
      </c>
      <c r="AG22" s="26" t="b">
        <f t="shared" si="16"/>
        <v>0</v>
      </c>
      <c r="AI22" s="25" t="b">
        <f t="shared" si="17"/>
        <v>0</v>
      </c>
      <c r="AJ22" s="26" t="b">
        <f t="shared" si="18"/>
        <v>0</v>
      </c>
      <c r="AK22" s="14"/>
    </row>
    <row r="23" spans="1:48" x14ac:dyDescent="0.3">
      <c r="B23" s="123"/>
      <c r="C23" s="124"/>
      <c r="D23" s="115"/>
      <c r="E23" s="115"/>
      <c r="F23" s="73"/>
      <c r="G23" s="73"/>
      <c r="H23" s="142"/>
      <c r="I23" s="143"/>
      <c r="J23" s="163"/>
      <c r="K23" s="163"/>
      <c r="L23" s="63" t="str">
        <f t="shared" ref="L23:L27" si="19">IFERROR(IF(OR(AND($H23&gt;=300,F23="Air Cooled"),$H23&gt;=600),"Custom Program",IF($O23=3, IF(OR(K23&gt;=S23, K23&gt;=U23), $I$10, "DNQ"), IF(OR(AND(J23&gt;0, K23&gt;0, K23&lt;=S23), AND(J23&gt;0, K23&gt;0, K23&lt;=U23)), $I$10, "DNQ"))), "DNQ")</f>
        <v>DNQ</v>
      </c>
      <c r="M23" s="80" t="str">
        <f t="shared" ref="M23:M27" si="20">IFERROR(IF(OR(ISBLANK(F23), ISBLANK(G23), ISBLANK(H23), ISBLANK(J23), ISBLANK(K23)), "Incomplete", G23*H23*L23), 0)</f>
        <v>Incomplete</v>
      </c>
      <c r="N23" s="68"/>
      <c r="O23" s="35" t="str">
        <f t="shared" si="1"/>
        <v/>
      </c>
      <c r="P23" s="36" t="e">
        <f t="shared" si="2"/>
        <v>#N/A</v>
      </c>
      <c r="Q23" s="11"/>
      <c r="R23" s="64" t="str">
        <f t="shared" si="3"/>
        <v/>
      </c>
      <c r="S23" s="65" t="str">
        <f t="shared" si="4"/>
        <v/>
      </c>
      <c r="T23" s="64" t="str">
        <f t="shared" si="5"/>
        <v/>
      </c>
      <c r="U23" s="65" t="str">
        <f t="shared" si="6"/>
        <v/>
      </c>
      <c r="V23" s="17"/>
      <c r="W23" s="25" t="b">
        <f t="shared" si="7"/>
        <v>0</v>
      </c>
      <c r="X23" s="19" t="b">
        <f t="shared" si="8"/>
        <v>0</v>
      </c>
      <c r="Y23" s="19" t="b">
        <f t="shared" si="9"/>
        <v>0</v>
      </c>
      <c r="Z23" s="19" t="b">
        <f t="shared" si="10"/>
        <v>0</v>
      </c>
      <c r="AA23" s="26" t="b">
        <f t="shared" si="11"/>
        <v>0</v>
      </c>
      <c r="AB23" s="14"/>
      <c r="AC23" s="25" t="b">
        <f t="shared" si="12"/>
        <v>0</v>
      </c>
      <c r="AD23" s="19" t="b">
        <f t="shared" si="13"/>
        <v>0</v>
      </c>
      <c r="AE23" s="19" t="b">
        <f t="shared" si="14"/>
        <v>0</v>
      </c>
      <c r="AF23" s="19" t="b">
        <f t="shared" si="15"/>
        <v>0</v>
      </c>
      <c r="AG23" s="26" t="b">
        <f t="shared" si="16"/>
        <v>0</v>
      </c>
      <c r="AI23" s="25" t="b">
        <f t="shared" si="17"/>
        <v>0</v>
      </c>
      <c r="AJ23" s="26" t="b">
        <f t="shared" si="18"/>
        <v>0</v>
      </c>
      <c r="AK23" s="14"/>
    </row>
    <row r="24" spans="1:48" x14ac:dyDescent="0.3">
      <c r="B24" s="123"/>
      <c r="C24" s="124"/>
      <c r="D24" s="144"/>
      <c r="E24" s="144"/>
      <c r="F24" s="73"/>
      <c r="G24" s="73"/>
      <c r="H24" s="142"/>
      <c r="I24" s="143"/>
      <c r="J24" s="163"/>
      <c r="K24" s="163"/>
      <c r="L24" s="63" t="str">
        <f t="shared" si="19"/>
        <v>DNQ</v>
      </c>
      <c r="M24" s="80" t="str">
        <f t="shared" si="20"/>
        <v>Incomplete</v>
      </c>
      <c r="N24" s="68"/>
      <c r="O24" s="35" t="str">
        <f t="shared" si="1"/>
        <v/>
      </c>
      <c r="P24" s="36" t="e">
        <f t="shared" si="2"/>
        <v>#N/A</v>
      </c>
      <c r="Q24" s="11"/>
      <c r="R24" s="64" t="str">
        <f t="shared" si="3"/>
        <v/>
      </c>
      <c r="S24" s="65" t="str">
        <f t="shared" si="4"/>
        <v/>
      </c>
      <c r="T24" s="64" t="str">
        <f t="shared" si="5"/>
        <v/>
      </c>
      <c r="U24" s="65" t="str">
        <f t="shared" si="6"/>
        <v/>
      </c>
      <c r="V24" s="17"/>
      <c r="W24" s="25" t="b">
        <f t="shared" si="7"/>
        <v>0</v>
      </c>
      <c r="X24" s="19" t="b">
        <f t="shared" si="8"/>
        <v>0</v>
      </c>
      <c r="Y24" s="19" t="b">
        <f t="shared" si="9"/>
        <v>0</v>
      </c>
      <c r="Z24" s="19" t="b">
        <f t="shared" si="10"/>
        <v>0</v>
      </c>
      <c r="AA24" s="26" t="b">
        <f t="shared" si="11"/>
        <v>0</v>
      </c>
      <c r="AB24" s="14"/>
      <c r="AC24" s="25" t="b">
        <f t="shared" si="12"/>
        <v>0</v>
      </c>
      <c r="AD24" s="19" t="b">
        <f t="shared" si="13"/>
        <v>0</v>
      </c>
      <c r="AE24" s="19" t="b">
        <f t="shared" si="14"/>
        <v>0</v>
      </c>
      <c r="AF24" s="19" t="b">
        <f t="shared" si="15"/>
        <v>0</v>
      </c>
      <c r="AG24" s="26" t="b">
        <f t="shared" si="16"/>
        <v>0</v>
      </c>
      <c r="AI24" s="25" t="b">
        <f t="shared" si="17"/>
        <v>0</v>
      </c>
      <c r="AJ24" s="26" t="b">
        <f t="shared" si="18"/>
        <v>0</v>
      </c>
      <c r="AK24" s="14"/>
    </row>
    <row r="25" spans="1:48" x14ac:dyDescent="0.3">
      <c r="B25" s="123"/>
      <c r="C25" s="124"/>
      <c r="D25" s="142"/>
      <c r="E25" s="143"/>
      <c r="F25" s="73"/>
      <c r="G25" s="73"/>
      <c r="H25" s="142"/>
      <c r="I25" s="143"/>
      <c r="J25" s="163"/>
      <c r="K25" s="163"/>
      <c r="L25" s="63" t="str">
        <f t="shared" si="19"/>
        <v>DNQ</v>
      </c>
      <c r="M25" s="80" t="str">
        <f t="shared" si="20"/>
        <v>Incomplete</v>
      </c>
      <c r="N25" s="68"/>
      <c r="O25" s="35" t="str">
        <f t="shared" si="1"/>
        <v/>
      </c>
      <c r="P25" s="36" t="e">
        <f t="shared" si="2"/>
        <v>#N/A</v>
      </c>
      <c r="Q25" s="11"/>
      <c r="R25" s="64" t="str">
        <f t="shared" si="3"/>
        <v/>
      </c>
      <c r="S25" s="65" t="str">
        <f t="shared" si="4"/>
        <v/>
      </c>
      <c r="T25" s="64" t="str">
        <f t="shared" si="5"/>
        <v/>
      </c>
      <c r="U25" s="65" t="str">
        <f t="shared" si="6"/>
        <v/>
      </c>
      <c r="V25" s="17"/>
      <c r="W25" s="25" t="b">
        <f t="shared" si="7"/>
        <v>0</v>
      </c>
      <c r="X25" s="19" t="b">
        <f t="shared" si="8"/>
        <v>0</v>
      </c>
      <c r="Y25" s="19" t="b">
        <f t="shared" si="9"/>
        <v>0</v>
      </c>
      <c r="Z25" s="19" t="b">
        <f t="shared" si="10"/>
        <v>0</v>
      </c>
      <c r="AA25" s="26" t="b">
        <f t="shared" si="11"/>
        <v>0</v>
      </c>
      <c r="AB25" s="14"/>
      <c r="AC25" s="25" t="b">
        <f t="shared" si="12"/>
        <v>0</v>
      </c>
      <c r="AD25" s="19" t="b">
        <f t="shared" si="13"/>
        <v>0</v>
      </c>
      <c r="AE25" s="19" t="b">
        <f t="shared" si="14"/>
        <v>0</v>
      </c>
      <c r="AF25" s="19" t="b">
        <f t="shared" si="15"/>
        <v>0</v>
      </c>
      <c r="AG25" s="26" t="b">
        <f t="shared" si="16"/>
        <v>0</v>
      </c>
      <c r="AI25" s="25" t="b">
        <f t="shared" si="17"/>
        <v>0</v>
      </c>
      <c r="AJ25" s="26" t="b">
        <f t="shared" si="18"/>
        <v>0</v>
      </c>
      <c r="AK25" s="14"/>
    </row>
    <row r="26" spans="1:48" x14ac:dyDescent="0.3">
      <c r="B26" s="123"/>
      <c r="C26" s="124"/>
      <c r="D26" s="142"/>
      <c r="E26" s="143"/>
      <c r="F26" s="73"/>
      <c r="G26" s="55"/>
      <c r="H26" s="142"/>
      <c r="I26" s="143"/>
      <c r="J26" s="163"/>
      <c r="K26" s="163"/>
      <c r="L26" s="63" t="str">
        <f t="shared" si="19"/>
        <v>DNQ</v>
      </c>
      <c r="M26" s="80" t="str">
        <f t="shared" si="20"/>
        <v>Incomplete</v>
      </c>
      <c r="N26" s="68"/>
      <c r="O26" s="35" t="str">
        <f t="shared" si="1"/>
        <v/>
      </c>
      <c r="P26" s="36" t="e">
        <f t="shared" si="2"/>
        <v>#N/A</v>
      </c>
      <c r="Q26" s="11"/>
      <c r="R26" s="64" t="str">
        <f t="shared" si="3"/>
        <v/>
      </c>
      <c r="S26" s="65" t="str">
        <f t="shared" si="4"/>
        <v/>
      </c>
      <c r="T26" s="64" t="str">
        <f t="shared" si="5"/>
        <v/>
      </c>
      <c r="U26" s="65" t="str">
        <f t="shared" si="6"/>
        <v/>
      </c>
      <c r="V26" s="17"/>
      <c r="W26" s="25" t="b">
        <f t="shared" si="7"/>
        <v>0</v>
      </c>
      <c r="X26" s="19" t="b">
        <f t="shared" si="8"/>
        <v>0</v>
      </c>
      <c r="Y26" s="19" t="b">
        <f t="shared" si="9"/>
        <v>0</v>
      </c>
      <c r="Z26" s="19" t="b">
        <f t="shared" si="10"/>
        <v>0</v>
      </c>
      <c r="AA26" s="26" t="b">
        <f t="shared" si="11"/>
        <v>0</v>
      </c>
      <c r="AB26" s="14"/>
      <c r="AC26" s="25" t="b">
        <f t="shared" si="12"/>
        <v>0</v>
      </c>
      <c r="AD26" s="19" t="b">
        <f t="shared" si="13"/>
        <v>0</v>
      </c>
      <c r="AE26" s="19" t="b">
        <f t="shared" si="14"/>
        <v>0</v>
      </c>
      <c r="AF26" s="19" t="b">
        <f t="shared" si="15"/>
        <v>0</v>
      </c>
      <c r="AG26" s="26" t="b">
        <f t="shared" si="16"/>
        <v>0</v>
      </c>
      <c r="AI26" s="25" t="b">
        <f t="shared" si="17"/>
        <v>0</v>
      </c>
      <c r="AJ26" s="26" t="b">
        <f t="shared" si="18"/>
        <v>0</v>
      </c>
      <c r="AK26" s="14"/>
    </row>
    <row r="27" spans="1:48" ht="15" thickBot="1" x14ac:dyDescent="0.35">
      <c r="B27" s="123"/>
      <c r="C27" s="124"/>
      <c r="D27" s="140"/>
      <c r="E27" s="141"/>
      <c r="F27" s="73"/>
      <c r="G27" s="73"/>
      <c r="H27" s="142"/>
      <c r="I27" s="143"/>
      <c r="J27" s="163"/>
      <c r="K27" s="163"/>
      <c r="L27" s="63" t="str">
        <f t="shared" si="19"/>
        <v>DNQ</v>
      </c>
      <c r="M27" s="80" t="str">
        <f t="shared" si="20"/>
        <v>Incomplete</v>
      </c>
      <c r="N27" s="68"/>
      <c r="O27" s="58" t="str">
        <f t="shared" si="1"/>
        <v/>
      </c>
      <c r="P27" s="60" t="e">
        <f t="shared" si="2"/>
        <v>#N/A</v>
      </c>
      <c r="Q27" s="11"/>
      <c r="R27" s="64" t="str">
        <f t="shared" si="3"/>
        <v/>
      </c>
      <c r="S27" s="65" t="str">
        <f t="shared" si="4"/>
        <v/>
      </c>
      <c r="T27" s="64" t="str">
        <f t="shared" si="5"/>
        <v/>
      </c>
      <c r="U27" s="65" t="str">
        <f t="shared" si="6"/>
        <v/>
      </c>
      <c r="V27" s="17"/>
      <c r="W27" s="27" t="b">
        <f t="shared" si="7"/>
        <v>0</v>
      </c>
      <c r="X27" s="28" t="b">
        <f t="shared" si="8"/>
        <v>0</v>
      </c>
      <c r="Y27" s="28" t="b">
        <f t="shared" si="9"/>
        <v>0</v>
      </c>
      <c r="Z27" s="28" t="b">
        <f t="shared" si="10"/>
        <v>0</v>
      </c>
      <c r="AA27" s="29" t="b">
        <f t="shared" si="11"/>
        <v>0</v>
      </c>
      <c r="AB27" s="14"/>
      <c r="AC27" s="27" t="b">
        <f t="shared" si="12"/>
        <v>0</v>
      </c>
      <c r="AD27" s="28" t="b">
        <f t="shared" si="13"/>
        <v>0</v>
      </c>
      <c r="AE27" s="28" t="b">
        <f t="shared" si="14"/>
        <v>0</v>
      </c>
      <c r="AF27" s="28" t="b">
        <f t="shared" si="15"/>
        <v>0</v>
      </c>
      <c r="AG27" s="29" t="b">
        <f t="shared" si="16"/>
        <v>0</v>
      </c>
      <c r="AI27" s="27" t="b">
        <f t="shared" si="17"/>
        <v>0</v>
      </c>
      <c r="AJ27" s="29" t="b">
        <f t="shared" si="18"/>
        <v>0</v>
      </c>
      <c r="AK27" s="14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</row>
    <row r="28" spans="1:48" ht="15" thickBot="1" x14ac:dyDescent="0.35">
      <c r="B28" s="109" t="s">
        <v>58</v>
      </c>
      <c r="C28" s="110"/>
      <c r="D28" s="110"/>
      <c r="E28" s="110"/>
      <c r="F28" s="110"/>
      <c r="G28" s="110"/>
      <c r="H28" s="110"/>
      <c r="I28" s="110"/>
      <c r="J28" s="110"/>
      <c r="K28" s="110"/>
      <c r="L28" s="111"/>
      <c r="M28" s="81">
        <f>SUM(M22:M27)</f>
        <v>0</v>
      </c>
      <c r="N28" s="69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</row>
    <row r="29" spans="1:48" ht="15" thickBot="1" x14ac:dyDescent="0.35">
      <c r="B29" s="8"/>
      <c r="C29" s="8"/>
      <c r="D29" s="8"/>
      <c r="E29" s="8"/>
      <c r="F29" s="8"/>
      <c r="G29" s="8"/>
      <c r="H29" s="8"/>
      <c r="I29" s="8"/>
      <c r="J29" s="9"/>
      <c r="K29" s="10"/>
      <c r="L29" s="10"/>
      <c r="M29" s="3"/>
      <c r="N29" s="3"/>
      <c r="AQ29" s="11"/>
    </row>
    <row r="30" spans="1:48" ht="14.25" customHeight="1" thickBot="1" x14ac:dyDescent="0.35">
      <c r="A30" s="3"/>
      <c r="C30" s="11"/>
      <c r="D30" s="37"/>
      <c r="E30" s="46" t="s">
        <v>34</v>
      </c>
      <c r="F30" s="47" t="s">
        <v>35</v>
      </c>
      <c r="G30" s="49" t="s">
        <v>36</v>
      </c>
      <c r="H30" s="50" t="s">
        <v>37</v>
      </c>
      <c r="I30" s="45"/>
      <c r="M30" s="3"/>
      <c r="N30" s="3"/>
      <c r="AL30" s="14"/>
      <c r="AN30" s="14"/>
      <c r="AP30" s="14"/>
      <c r="AQ30" s="11"/>
      <c r="AS30" s="14"/>
      <c r="AU30" s="14"/>
    </row>
    <row r="31" spans="1:48" ht="14.25" customHeight="1" x14ac:dyDescent="0.3">
      <c r="C31" s="70" t="s">
        <v>44</v>
      </c>
      <c r="D31" s="135" t="s">
        <v>72</v>
      </c>
      <c r="E31" s="87">
        <v>0.67500000000000004</v>
      </c>
      <c r="F31" s="39">
        <v>0.64800000000000002</v>
      </c>
      <c r="G31" s="39">
        <v>0.59400000000000008</v>
      </c>
      <c r="H31" s="40">
        <v>0.54900000000000004</v>
      </c>
      <c r="I31" s="11"/>
      <c r="M31" s="3"/>
      <c r="N31" s="3"/>
      <c r="AL31" s="14"/>
      <c r="AN31" s="14"/>
      <c r="AP31" s="14"/>
      <c r="AQ31" s="11"/>
      <c r="AS31" s="14"/>
      <c r="AU31" s="14"/>
    </row>
    <row r="32" spans="1:48" ht="14.25" customHeight="1" thickBot="1" x14ac:dyDescent="0.35">
      <c r="C32" s="133" t="s">
        <v>43</v>
      </c>
      <c r="D32" s="136"/>
      <c r="E32" s="88">
        <v>0.54</v>
      </c>
      <c r="F32" s="41">
        <v>0.50400000000000011</v>
      </c>
      <c r="G32" s="41">
        <v>0.48600000000000004</v>
      </c>
      <c r="H32" s="42">
        <v>0.46800000000000003</v>
      </c>
      <c r="I32" s="12"/>
      <c r="M32" s="3"/>
      <c r="N32" s="3"/>
      <c r="AL32" s="14"/>
      <c r="AN32" s="14"/>
      <c r="AP32" s="14"/>
      <c r="AQ32" s="11"/>
      <c r="AS32" s="14"/>
      <c r="AU32" s="14"/>
    </row>
    <row r="33" spans="3:47" ht="14.25" customHeight="1" x14ac:dyDescent="0.3">
      <c r="C33" s="133"/>
      <c r="D33" s="137" t="s">
        <v>73</v>
      </c>
      <c r="E33" s="87">
        <v>0.70200000000000007</v>
      </c>
      <c r="F33" s="39">
        <v>0.67500000000000004</v>
      </c>
      <c r="G33" s="39">
        <v>0.6120000000000001</v>
      </c>
      <c r="H33" s="40">
        <v>0.56299999999999994</v>
      </c>
      <c r="I33" s="12"/>
      <c r="M33" s="3"/>
      <c r="N33" s="3"/>
      <c r="AL33" s="14"/>
      <c r="AN33" s="14"/>
      <c r="AP33" s="14"/>
      <c r="AQ33" s="11"/>
      <c r="AS33" s="14"/>
      <c r="AU33" s="14"/>
    </row>
    <row r="34" spans="3:47" ht="14.25" customHeight="1" thickBot="1" x14ac:dyDescent="0.35">
      <c r="C34" s="134"/>
      <c r="D34" s="138"/>
      <c r="E34" s="88">
        <v>0.45</v>
      </c>
      <c r="F34" s="41">
        <v>0.441</v>
      </c>
      <c r="G34" s="41">
        <v>0.39600000000000002</v>
      </c>
      <c r="H34" s="42">
        <v>0.36899999999999999</v>
      </c>
      <c r="I34" s="12"/>
      <c r="M34" s="3"/>
      <c r="N34" s="3"/>
      <c r="AL34" s="14"/>
      <c r="AN34" s="14"/>
      <c r="AP34" s="14"/>
      <c r="AQ34" s="11"/>
      <c r="AS34" s="14"/>
      <c r="AU34" s="14"/>
    </row>
    <row r="35" spans="3:47" ht="14.25" customHeight="1" thickBot="1" x14ac:dyDescent="0.35">
      <c r="C35" s="43"/>
      <c r="D35" s="44"/>
      <c r="E35" s="45"/>
      <c r="F35" s="45"/>
      <c r="G35" s="45"/>
      <c r="H35" s="45"/>
      <c r="I35" s="12"/>
      <c r="M35" s="3"/>
      <c r="N35" s="3"/>
      <c r="AL35" s="14"/>
      <c r="AN35" s="14"/>
      <c r="AP35" s="14"/>
      <c r="AQ35" s="11"/>
      <c r="AS35" s="14"/>
      <c r="AU35" s="14"/>
    </row>
    <row r="36" spans="3:47" ht="15" thickBot="1" x14ac:dyDescent="0.35">
      <c r="C36" s="11"/>
      <c r="D36" s="38"/>
      <c r="E36" s="46" t="s">
        <v>41</v>
      </c>
      <c r="F36" s="47" t="s">
        <v>38</v>
      </c>
      <c r="G36" s="47" t="s">
        <v>39</v>
      </c>
      <c r="H36" s="48" t="s">
        <v>40</v>
      </c>
      <c r="I36" s="13"/>
      <c r="M36" s="3"/>
      <c r="N36" s="3"/>
      <c r="O36" s="11"/>
      <c r="P36" s="11"/>
      <c r="W36" s="15"/>
      <c r="X36" s="15"/>
      <c r="Y36" s="15"/>
      <c r="Z36" s="15"/>
      <c r="AA36" s="15"/>
      <c r="AB36" s="15"/>
      <c r="AC36" s="15"/>
      <c r="AD36" s="15"/>
      <c r="AE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R36" s="15"/>
      <c r="AS36" s="15"/>
      <c r="AT36" s="15"/>
      <c r="AU36" s="15"/>
    </row>
    <row r="37" spans="3:47" ht="15.75" customHeight="1" x14ac:dyDescent="0.3">
      <c r="C37" s="70" t="s">
        <v>45</v>
      </c>
      <c r="D37" s="135" t="s">
        <v>71</v>
      </c>
      <c r="E37" s="87">
        <v>0.54900000000000004</v>
      </c>
      <c r="F37" s="39">
        <v>0.54900000000000004</v>
      </c>
      <c r="G37" s="39">
        <v>0.50400000000000011</v>
      </c>
      <c r="H37" s="40">
        <v>0.50400000000000011</v>
      </c>
      <c r="M37" s="3"/>
      <c r="N37" s="3"/>
      <c r="Z37" s="12"/>
      <c r="AA37" s="2"/>
    </row>
    <row r="38" spans="3:47" ht="15.75" customHeight="1" thickBot="1" x14ac:dyDescent="0.35">
      <c r="C38" s="133" t="s">
        <v>6</v>
      </c>
      <c r="D38" s="136"/>
      <c r="E38" s="88">
        <v>0.49500000000000005</v>
      </c>
      <c r="F38" s="41">
        <v>0.49500000000000005</v>
      </c>
      <c r="G38" s="41">
        <v>0.46800000000000003</v>
      </c>
      <c r="H38" s="42">
        <v>0.45</v>
      </c>
      <c r="M38" s="3"/>
      <c r="N38" s="3"/>
      <c r="Z38" s="12"/>
      <c r="AA38" s="2"/>
    </row>
    <row r="39" spans="3:47" ht="15.75" customHeight="1" x14ac:dyDescent="0.3">
      <c r="C39" s="133"/>
      <c r="D39" s="137" t="s">
        <v>70</v>
      </c>
      <c r="E39" s="87">
        <v>0.626</v>
      </c>
      <c r="F39" s="39">
        <v>0.57199999999999995</v>
      </c>
      <c r="G39" s="39">
        <v>0.53600000000000003</v>
      </c>
      <c r="H39" s="40">
        <v>0.52700000000000002</v>
      </c>
      <c r="M39" s="3"/>
      <c r="N39" s="3"/>
      <c r="Z39" s="12"/>
      <c r="AA39" s="2"/>
    </row>
    <row r="40" spans="3:47" ht="15.75" customHeight="1" thickBot="1" x14ac:dyDescent="0.35">
      <c r="C40" s="134"/>
      <c r="D40" s="138"/>
      <c r="E40" s="88">
        <v>0.39600000000000002</v>
      </c>
      <c r="F40" s="41">
        <v>0.36000000000000004</v>
      </c>
      <c r="G40" s="41">
        <v>0.35100000000000003</v>
      </c>
      <c r="H40" s="42">
        <v>0.34200000000000003</v>
      </c>
      <c r="M40" s="3"/>
      <c r="N40" s="3"/>
      <c r="Z40" s="12"/>
      <c r="AA40" s="2"/>
    </row>
    <row r="41" spans="3:47" ht="15" thickBot="1" x14ac:dyDescent="0.35">
      <c r="C41" s="43"/>
      <c r="D41" s="44"/>
      <c r="E41" s="45"/>
      <c r="F41" s="45"/>
      <c r="G41" s="45"/>
      <c r="H41" s="45"/>
      <c r="M41" s="3"/>
      <c r="N41" s="3"/>
      <c r="Z41" s="12"/>
      <c r="AA41" s="2"/>
    </row>
    <row r="42" spans="3:47" ht="15" thickBot="1" x14ac:dyDescent="0.35">
      <c r="C42" s="11"/>
      <c r="D42" s="38"/>
      <c r="E42" s="46" t="s">
        <v>41</v>
      </c>
      <c r="F42" s="48" t="s">
        <v>59</v>
      </c>
      <c r="G42" s="11"/>
      <c r="H42" s="11"/>
      <c r="M42" s="3"/>
      <c r="N42" s="3"/>
      <c r="Z42" s="2"/>
      <c r="AA42" s="2"/>
    </row>
    <row r="43" spans="3:47" x14ac:dyDescent="0.3">
      <c r="C43" s="70" t="s">
        <v>46</v>
      </c>
      <c r="D43" s="139" t="s">
        <v>54</v>
      </c>
      <c r="E43" s="89">
        <v>11.1</v>
      </c>
      <c r="F43" s="85">
        <v>11.1</v>
      </c>
      <c r="G43" s="12"/>
      <c r="H43" s="12"/>
      <c r="M43" s="3"/>
      <c r="N43" s="3"/>
    </row>
    <row r="44" spans="3:47" ht="15" thickBot="1" x14ac:dyDescent="0.35">
      <c r="C44" s="133" t="s">
        <v>42</v>
      </c>
      <c r="D44" s="138"/>
      <c r="E44" s="90">
        <v>15.1</v>
      </c>
      <c r="F44" s="86">
        <v>15.400000000000002</v>
      </c>
      <c r="G44" s="12"/>
      <c r="H44" s="12"/>
      <c r="M44" s="3"/>
      <c r="N44" s="3"/>
    </row>
    <row r="45" spans="3:47" ht="14.4" customHeight="1" x14ac:dyDescent="0.3">
      <c r="C45" s="133"/>
      <c r="D45" s="139" t="s">
        <v>55</v>
      </c>
      <c r="E45" s="89">
        <v>10.7</v>
      </c>
      <c r="F45" s="85">
        <v>10.7</v>
      </c>
      <c r="G45" s="12"/>
      <c r="H45" s="12"/>
    </row>
    <row r="46" spans="3:47" ht="15" thickBot="1" x14ac:dyDescent="0.35">
      <c r="C46" s="134"/>
      <c r="D46" s="138"/>
      <c r="E46" s="90">
        <v>17.399999999999999</v>
      </c>
      <c r="F46" s="86">
        <v>17.7</v>
      </c>
      <c r="G46" s="12"/>
      <c r="H46" s="12"/>
      <c r="M46" s="13"/>
      <c r="N46" s="13"/>
    </row>
    <row r="47" spans="3:47" ht="14.4" customHeight="1" x14ac:dyDescent="0.3">
      <c r="C47" s="13"/>
      <c r="D47" s="13"/>
      <c r="E47" s="13"/>
      <c r="F47" s="13"/>
      <c r="G47" s="13"/>
      <c r="H47" s="13"/>
      <c r="J47" s="13"/>
      <c r="K47" s="13"/>
      <c r="L47" s="13"/>
      <c r="M47" s="13"/>
      <c r="N47" s="13"/>
    </row>
  </sheetData>
  <sheetProtection algorithmName="SHA-512" hashValue="g/olCbdjDuvn/D4WzV3Cllz1VYQrtRGa5uKSRcnbI6fQ/5AF3Bj+zYl3G5xI4yOMkRiqW7lbq031UWQIJZzUjw==" saltValue="M8uRcT4sRA9KP9Xh7b8FWg==" spinCount="100000" sheet="1" objects="1" scenarios="1" selectLockedCells="1"/>
  <mergeCells count="62">
    <mergeCell ref="B6:C6"/>
    <mergeCell ref="B7:C7"/>
    <mergeCell ref="B8:C8"/>
    <mergeCell ref="I8:K8"/>
    <mergeCell ref="L9:M9"/>
    <mergeCell ref="I7:M7"/>
    <mergeCell ref="D6:F6"/>
    <mergeCell ref="D7:F7"/>
    <mergeCell ref="G6:H6"/>
    <mergeCell ref="G7:H7"/>
    <mergeCell ref="G8:H8"/>
    <mergeCell ref="B21:C21"/>
    <mergeCell ref="J19:J20"/>
    <mergeCell ref="K19:K20"/>
    <mergeCell ref="H19:I20"/>
    <mergeCell ref="D19:E20"/>
    <mergeCell ref="G19:G20"/>
    <mergeCell ref="F19:F20"/>
    <mergeCell ref="D27:E27"/>
    <mergeCell ref="D33:D34"/>
    <mergeCell ref="H23:I23"/>
    <mergeCell ref="H24:I24"/>
    <mergeCell ref="H27:I27"/>
    <mergeCell ref="H25:I25"/>
    <mergeCell ref="H26:I26"/>
    <mergeCell ref="D25:E25"/>
    <mergeCell ref="D26:E26"/>
    <mergeCell ref="D24:E24"/>
    <mergeCell ref="D23:E23"/>
    <mergeCell ref="C44:C46"/>
    <mergeCell ref="D31:D32"/>
    <mergeCell ref="D37:D38"/>
    <mergeCell ref="D39:D40"/>
    <mergeCell ref="D43:D44"/>
    <mergeCell ref="D45:D46"/>
    <mergeCell ref="C32:C34"/>
    <mergeCell ref="B24:C24"/>
    <mergeCell ref="B25:C25"/>
    <mergeCell ref="B26:C26"/>
    <mergeCell ref="B27:C27"/>
    <mergeCell ref="C38:C40"/>
    <mergeCell ref="W18:AA18"/>
    <mergeCell ref="AC18:AG18"/>
    <mergeCell ref="AI18:AJ18"/>
    <mergeCell ref="R19:S19"/>
    <mergeCell ref="T19:U19"/>
    <mergeCell ref="E1:M4"/>
    <mergeCell ref="B1:D4"/>
    <mergeCell ref="B28:L28"/>
    <mergeCell ref="R18:U18"/>
    <mergeCell ref="H22:I22"/>
    <mergeCell ref="H21:I21"/>
    <mergeCell ref="D21:E21"/>
    <mergeCell ref="G10:H10"/>
    <mergeCell ref="I6:M6"/>
    <mergeCell ref="D8:E8"/>
    <mergeCell ref="L19:L20"/>
    <mergeCell ref="D22:E22"/>
    <mergeCell ref="B22:C22"/>
    <mergeCell ref="M19:M20"/>
    <mergeCell ref="B19:C20"/>
    <mergeCell ref="B23:C23"/>
  </mergeCells>
  <dataValidations count="2">
    <dataValidation type="list" allowBlank="1" showInputMessage="1" showErrorMessage="1" sqref="F21:F27" xr:uid="{00000000-0002-0000-0000-000000000000}">
      <formula1>$P$2:$P$6</formula1>
    </dataValidation>
    <dataValidation type="list" allowBlank="1" showInputMessage="1" showErrorMessage="1" sqref="D8:E8" xr:uid="{B7481473-0F2D-4AEC-B5E3-B49465F3533B}">
      <formula1>$P$9:$P$12</formula1>
    </dataValidation>
  </dataValidations>
  <pageMargins left="0.45" right="0.45" top="0.5" bottom="0.5" header="0.3" footer="0.3"/>
  <pageSetup scale="74" orientation="landscape" r:id="rId1"/>
  <headerFooter>
    <oddHeader>&amp;C&amp;"Arial"&amp;9&amp;K000000 Leidos Proprietary&amp;1#_x000D_</oddHeader>
    <oddFooter>&amp;C&amp;"Arial,Regular"&amp;8Questions: Call the Business Program 839-8880 (Oahu) or toll free at 877-231-8222_x000D_&amp;1#&amp;"Arial"&amp;8&amp;K000000 The information in this document is proprietary to Leidos. It may not be used, reproduced, disclosed, or exported without the writt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2000000}">
          <x14:formula1>
            <xm:f>'EFLH | CF'!$A$3:$A$13</xm:f>
          </x14:formula1>
          <xm:sqref>I8:K8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C13"/>
  <sheetViews>
    <sheetView workbookViewId="0">
      <selection sqref="A1:C1"/>
    </sheetView>
  </sheetViews>
  <sheetFormatPr defaultRowHeight="14.4" x14ac:dyDescent="0.3"/>
  <cols>
    <col min="1" max="1" width="16.6640625" bestFit="1" customWidth="1"/>
    <col min="2" max="3" width="8" bestFit="1" customWidth="1"/>
  </cols>
  <sheetData>
    <row r="1" spans="1:3" x14ac:dyDescent="0.3">
      <c r="A1" s="161" t="s">
        <v>65</v>
      </c>
      <c r="B1" s="161"/>
      <c r="C1" s="161"/>
    </row>
    <row r="2" spans="1:3" x14ac:dyDescent="0.3">
      <c r="A2" s="56" t="s">
        <v>60</v>
      </c>
      <c r="B2" s="84" t="s">
        <v>64</v>
      </c>
      <c r="C2" s="84" t="s">
        <v>63</v>
      </c>
    </row>
    <row r="3" spans="1:3" x14ac:dyDescent="0.3">
      <c r="A3" s="57" t="s">
        <v>61</v>
      </c>
      <c r="B3" s="82">
        <v>2594</v>
      </c>
      <c r="C3" s="83">
        <v>0.38</v>
      </c>
    </row>
    <row r="4" spans="1:3" x14ac:dyDescent="0.3">
      <c r="A4" s="57" t="s">
        <v>9</v>
      </c>
      <c r="B4" s="82" t="s">
        <v>74</v>
      </c>
      <c r="C4" s="83" t="s">
        <v>74</v>
      </c>
    </row>
    <row r="5" spans="1:3" x14ac:dyDescent="0.3">
      <c r="A5" s="57" t="s">
        <v>11</v>
      </c>
      <c r="B5" s="82">
        <v>2549</v>
      </c>
      <c r="C5" s="83">
        <v>0.43</v>
      </c>
    </row>
    <row r="6" spans="1:3" x14ac:dyDescent="0.3">
      <c r="A6" s="57" t="s">
        <v>13</v>
      </c>
      <c r="B6" s="82">
        <v>1531</v>
      </c>
      <c r="C6" s="83">
        <v>0.27</v>
      </c>
    </row>
    <row r="7" spans="1:3" x14ac:dyDescent="0.3">
      <c r="A7" s="57" t="s">
        <v>15</v>
      </c>
      <c r="B7" s="82">
        <v>4891</v>
      </c>
      <c r="C7" s="83">
        <v>0.55000000000000004</v>
      </c>
    </row>
    <row r="8" spans="1:3" x14ac:dyDescent="0.3">
      <c r="A8" s="57" t="s">
        <v>62</v>
      </c>
      <c r="B8" s="82">
        <v>4910</v>
      </c>
      <c r="C8" s="83">
        <v>0.6</v>
      </c>
    </row>
    <row r="9" spans="1:3" x14ac:dyDescent="0.3">
      <c r="A9" s="57" t="s">
        <v>8</v>
      </c>
      <c r="B9" s="82" t="s">
        <v>74</v>
      </c>
      <c r="C9" s="83" t="s">
        <v>74</v>
      </c>
    </row>
    <row r="10" spans="1:3" x14ac:dyDescent="0.3">
      <c r="A10" s="57" t="s">
        <v>10</v>
      </c>
      <c r="B10" s="82">
        <v>2754</v>
      </c>
      <c r="C10" s="83">
        <v>0.48</v>
      </c>
    </row>
    <row r="11" spans="1:3" x14ac:dyDescent="0.3">
      <c r="A11" s="57" t="s">
        <v>12</v>
      </c>
      <c r="B11" s="82">
        <v>2451</v>
      </c>
      <c r="C11" s="83">
        <v>0.4</v>
      </c>
    </row>
    <row r="12" spans="1:3" x14ac:dyDescent="0.3">
      <c r="A12" s="57" t="s">
        <v>14</v>
      </c>
      <c r="B12" s="82">
        <v>1913</v>
      </c>
      <c r="C12" s="83">
        <v>0.28999999999999998</v>
      </c>
    </row>
    <row r="13" spans="1:3" x14ac:dyDescent="0.3">
      <c r="A13" s="57" t="s">
        <v>16</v>
      </c>
      <c r="B13" s="82">
        <v>1033</v>
      </c>
      <c r="C13" s="83">
        <v>0.01</v>
      </c>
    </row>
  </sheetData>
  <sheetProtection algorithmName="SHA-512" hashValue="1F4Lv3xmI2KSYinDm0ZYGDw40VMK39RDgvvmPIqi2EGJ0z7KnWOdnRBILM05U1Ufk+txFu9KAMzLkoOCMAvPGg==" saltValue="m4vvDFy8Q4D7WxD+vV+Uuw==" spinCount="100000" sheet="1" objects="1" scenarios="1"/>
  <mergeCells count="1">
    <mergeCell ref="A1:C1"/>
  </mergeCells>
  <pageMargins left="0.7" right="0.7" top="0.75" bottom="0.75" header="0.3" footer="0.3"/>
  <pageSetup orientation="portrait" r:id="rId1"/>
  <headerFooter>
    <oddHeader>&amp;C&amp;"Arial"&amp;9&amp;K000000 Leidos Proprietary&amp;1#_x000D_</oddHeader>
    <oddFooter>&amp;C_x000D_&amp;1#&amp;"Arial"&amp;8&amp;K000000 The information in this document is proprietary to Leidos. It may not be used, reproduced, disclosed, or exported without the written approval of Leidos.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i="http://www.w3.org/2001/XMLSchema-instance" xmlns:xsd="http://www.w3.org/2001/XMLSchema" xmlns="http://www.boldonjames.com/2016/02/Classifier/internal/wrappedLabelHistory">
  <Value>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JjOGQ1NzYwZS02MzhhLTQ3ZTgtOWUyZS0xMjI2YzJjYjI2OGQiIG9yaWdpbj0idXNlclNlbGVjdGVkIj48ZWxlbWVudCB1aWQ9IjQyODM0YmZiLTFlYzEtNGJlYi1iZDY0LWViODNmYjNjYjNmMyIgdmFsdWU9IiIgeG1sbnM9Imh0dHA6Ly93d3cuYm9sZG9uamFtZXMuY29tLzIwMDgvMDEvc2llL2ludGVybmFsL2xhYmVsIiAvPjwvc2lzbD48VXNlck5hbWU+TEVJRE9TLUNPUlBcbmdvdm48L1VzZXJOYW1lPjxEYXRlVGltZT43LzMvMjAxOCAxMjowNTo1MCBBTTwvRGF0ZVRpbWU+PExhYmVsU3RyaW5nPlVucmVzdHJpY3RlZD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c8d5760e-638a-47e8-9e2e-1226c2cb268d" origin="userSelected">
  <element uid="42834bfb-1ec1-4beb-bd64-eb83fb3cb3f3" value=""/>
</sisl>
</file>

<file path=customXml/itemProps1.xml><?xml version="1.0" encoding="utf-8"?>
<ds:datastoreItem xmlns:ds="http://schemas.openxmlformats.org/officeDocument/2006/customXml" ds:itemID="{DB6396F5-66D2-403C-8606-6D4AB572EA1F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82121AC3-7DDB-4094-B060-BA015351749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Worksheet</vt:lpstr>
      <vt:lpstr>EFLH | CF</vt:lpstr>
      <vt:lpstr>Worksheet!Print_Area</vt:lpstr>
    </vt:vector>
  </TitlesOfParts>
  <Company>SAIC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Unrestricted</dc:subject>
  <dc:creator>wongcal</dc:creator>
  <cp:lastModifiedBy>Zolfo, Anthony M. [US-US]</cp:lastModifiedBy>
  <cp:lastPrinted>2019-03-06T20:57:52Z</cp:lastPrinted>
  <dcterms:created xsi:type="dcterms:W3CDTF">2012-07-21T01:54:28Z</dcterms:created>
  <dcterms:modified xsi:type="dcterms:W3CDTF">2025-01-29T00:40:23Z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cb9feb85-57eb-4fcd-aab5-5d57f25351a6</vt:lpwstr>
  </property>
  <property fmtid="{D5CDD505-2E9C-101B-9397-08002B2CF9AE}" pid="3" name="bjSaver">
    <vt:lpwstr>G3ikdu48ttcEijIqm8mmgifimqM5dooD</vt:lpwstr>
  </property>
  <property fmtid="{D5CDD505-2E9C-101B-9397-08002B2CF9AE}" pid="4" name="bjDocumentSecurityLabel">
    <vt:lpwstr>Unrestricted</vt:lpwstr>
  </property>
  <property fmtid="{D5CDD505-2E9C-101B-9397-08002B2CF9AE}" pid="5" name="bjLabelHistoryID">
    <vt:lpwstr>{DB6396F5-66D2-403C-8606-6D4AB572EA1F}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policy="c8d5760e-638a-47e8-9e2e-1226c2cb268d" origin="userSelected" xmlns="http://www.boldonj</vt:lpwstr>
  </property>
  <property fmtid="{D5CDD505-2E9C-101B-9397-08002B2CF9AE}" pid="7" name="bjDocumentLabelXML-0">
    <vt:lpwstr>ames.com/2008/01/sie/internal/label"&gt;&lt;element uid="42834bfb-1ec1-4beb-bd64-eb83fb3cb3f3" value="" /&gt;&lt;/sisl&gt;</vt:lpwstr>
  </property>
  <property fmtid="{D5CDD505-2E9C-101B-9397-08002B2CF9AE}" pid="8" name="MSIP_Label_e9182208-fc20-436a-a999-9f7d673923e8_Enabled">
    <vt:lpwstr>true</vt:lpwstr>
  </property>
  <property fmtid="{D5CDD505-2E9C-101B-9397-08002B2CF9AE}" pid="9" name="MSIP_Label_e9182208-fc20-436a-a999-9f7d673923e8_SetDate">
    <vt:lpwstr>2025-01-29T00:36:50Z</vt:lpwstr>
  </property>
  <property fmtid="{D5CDD505-2E9C-101B-9397-08002B2CF9AE}" pid="10" name="MSIP_Label_e9182208-fc20-436a-a999-9f7d673923e8_Method">
    <vt:lpwstr>Privileged</vt:lpwstr>
  </property>
  <property fmtid="{D5CDD505-2E9C-101B-9397-08002B2CF9AE}" pid="11" name="MSIP_Label_e9182208-fc20-436a-a999-9f7d673923e8_Name">
    <vt:lpwstr>Leidos Proprietary</vt:lpwstr>
  </property>
  <property fmtid="{D5CDD505-2E9C-101B-9397-08002B2CF9AE}" pid="12" name="MSIP_Label_e9182208-fc20-436a-a999-9f7d673923e8_SiteId">
    <vt:lpwstr>b64da4ac-e800-4cfc-8931-e607f720a1b8</vt:lpwstr>
  </property>
  <property fmtid="{D5CDD505-2E9C-101B-9397-08002B2CF9AE}" pid="13" name="MSIP_Label_e9182208-fc20-436a-a999-9f7d673923e8_ActionId">
    <vt:lpwstr>7829f47b-e82a-4957-8a27-035345b7430c</vt:lpwstr>
  </property>
  <property fmtid="{D5CDD505-2E9C-101B-9397-08002B2CF9AE}" pid="14" name="MSIP_Label_e9182208-fc20-436a-a999-9f7d673923e8_ContentBits">
    <vt:lpwstr>3</vt:lpwstr>
  </property>
</Properties>
</file>